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720" windowWidth="27495" windowHeight="9480" firstSheet="1" activeTab="1"/>
  </bookViews>
  <sheets>
    <sheet name="28 Infr.priež. pr. aprašym." sheetId="3" state="hidden" r:id="rId1"/>
    <sheet name="28 Infrastr. priež. aprašymas" sheetId="5" r:id="rId2"/>
    <sheet name="28 Infrast. finansav." sheetId="2" r:id="rId3"/>
    <sheet name="Lapas2" sheetId="4" state="hidden" r:id="rId4"/>
  </sheets>
  <calcPr calcId="162913"/>
</workbook>
</file>

<file path=xl/calcChain.xml><?xml version="1.0" encoding="utf-8"?>
<calcChain xmlns="http://schemas.openxmlformats.org/spreadsheetml/2006/main">
  <c r="M69" i="2" l="1"/>
  <c r="L69" i="2"/>
  <c r="K69" i="2"/>
  <c r="J69" i="2"/>
  <c r="I69" i="2"/>
  <c r="H69" i="2"/>
  <c r="G69" i="2"/>
  <c r="F69" i="2"/>
  <c r="E69" i="2"/>
  <c r="D69" i="2"/>
  <c r="M64" i="2"/>
  <c r="L64" i="2"/>
  <c r="K64" i="2"/>
  <c r="J64" i="2"/>
  <c r="I64" i="2"/>
  <c r="I61" i="2" s="1"/>
  <c r="I60" i="2" s="1"/>
  <c r="H64" i="2"/>
  <c r="H61" i="2" s="1"/>
  <c r="H60" i="2" s="1"/>
  <c r="G64" i="2"/>
  <c r="F64" i="2"/>
  <c r="E64" i="2"/>
  <c r="D64" i="2"/>
  <c r="M62" i="2"/>
  <c r="L62" i="2"/>
  <c r="K62" i="2"/>
  <c r="K61" i="2" s="1"/>
  <c r="K60" i="2" s="1"/>
  <c r="J62" i="2"/>
  <c r="J61" i="2" s="1"/>
  <c r="J60" i="2" s="1"/>
  <c r="I62" i="2"/>
  <c r="H62" i="2"/>
  <c r="G62" i="2"/>
  <c r="G61" i="2" s="1"/>
  <c r="G60" i="2" s="1"/>
  <c r="F62" i="2"/>
  <c r="F61" i="2" s="1"/>
  <c r="F60" i="2" s="1"/>
  <c r="E62" i="2"/>
  <c r="D62" i="2"/>
  <c r="M61" i="2"/>
  <c r="M60" i="2" s="1"/>
  <c r="L61" i="2"/>
  <c r="L60" i="2" s="1"/>
  <c r="E61" i="2"/>
  <c r="E60" i="2" s="1"/>
  <c r="D61" i="2"/>
  <c r="D60" i="2" s="1"/>
  <c r="M58" i="2"/>
  <c r="M57" i="2" s="1"/>
  <c r="L58" i="2"/>
  <c r="L57" i="2" s="1"/>
  <c r="K58" i="2"/>
  <c r="J58" i="2"/>
  <c r="I58" i="2"/>
  <c r="I57" i="2" s="1"/>
  <c r="H58" i="2"/>
  <c r="H57" i="2" s="1"/>
  <c r="G58" i="2"/>
  <c r="G57" i="2" s="1"/>
  <c r="F58" i="2"/>
  <c r="F57" i="2" s="1"/>
  <c r="E58" i="2"/>
  <c r="E57" i="2" s="1"/>
  <c r="D58" i="2"/>
  <c r="D57" i="2" s="1"/>
  <c r="K57" i="2"/>
  <c r="J57" i="2"/>
  <c r="M54" i="2"/>
  <c r="L54" i="2"/>
  <c r="K54" i="2"/>
  <c r="J54" i="2"/>
  <c r="I54" i="2"/>
  <c r="H54" i="2"/>
  <c r="G54" i="2"/>
  <c r="F54" i="2"/>
  <c r="E54" i="2"/>
  <c r="D54" i="2"/>
  <c r="M49" i="2"/>
  <c r="L49" i="2"/>
  <c r="K49" i="2"/>
  <c r="J49" i="2"/>
  <c r="I49" i="2"/>
  <c r="H49" i="2"/>
  <c r="G49" i="2"/>
  <c r="F49" i="2"/>
  <c r="E49" i="2"/>
  <c r="D49" i="2"/>
  <c r="M47" i="2"/>
  <c r="L47" i="2"/>
  <c r="K47" i="2"/>
  <c r="J47" i="2"/>
  <c r="I47" i="2"/>
  <c r="I39" i="2" s="1"/>
  <c r="H47" i="2"/>
  <c r="H39" i="2" s="1"/>
  <c r="G47" i="2"/>
  <c r="F47" i="2"/>
  <c r="E47" i="2"/>
  <c r="D47" i="2"/>
  <c r="M40" i="2"/>
  <c r="L40" i="2"/>
  <c r="K40" i="2"/>
  <c r="K39" i="2" s="1"/>
  <c r="J40" i="2"/>
  <c r="J39" i="2" s="1"/>
  <c r="I40" i="2"/>
  <c r="H40" i="2"/>
  <c r="G40" i="2"/>
  <c r="G39" i="2" s="1"/>
  <c r="F40" i="2"/>
  <c r="F39" i="2" s="1"/>
  <c r="E40" i="2"/>
  <c r="D40" i="2"/>
  <c r="M39" i="2"/>
  <c r="L39" i="2"/>
  <c r="E39" i="2"/>
  <c r="D39" i="2"/>
  <c r="M35" i="2"/>
  <c r="L35" i="2"/>
  <c r="K35" i="2"/>
  <c r="K31" i="2" s="1"/>
  <c r="J35" i="2"/>
  <c r="J31" i="2" s="1"/>
  <c r="I35" i="2"/>
  <c r="H35" i="2"/>
  <c r="G35" i="2"/>
  <c r="F35" i="2"/>
  <c r="E35" i="2"/>
  <c r="D35" i="2"/>
  <c r="M32" i="2"/>
  <c r="M31" i="2" s="1"/>
  <c r="L32" i="2"/>
  <c r="L31" i="2" s="1"/>
  <c r="K32" i="2"/>
  <c r="J32" i="2"/>
  <c r="I32" i="2"/>
  <c r="I31" i="2" s="1"/>
  <c r="H32" i="2"/>
  <c r="H31" i="2" s="1"/>
  <c r="G32" i="2"/>
  <c r="F32" i="2"/>
  <c r="E32" i="2"/>
  <c r="E31" i="2" s="1"/>
  <c r="D32" i="2"/>
  <c r="D31" i="2" s="1"/>
  <c r="G31" i="2"/>
  <c r="F31" i="2"/>
  <c r="M29" i="2"/>
  <c r="L29" i="2"/>
  <c r="K29" i="2"/>
  <c r="J29" i="2"/>
  <c r="I29" i="2"/>
  <c r="H29" i="2"/>
  <c r="G29" i="2"/>
  <c r="F29" i="2"/>
  <c r="E29" i="2"/>
  <c r="D29" i="2"/>
  <c r="M24" i="2"/>
  <c r="L24" i="2"/>
  <c r="K24" i="2"/>
  <c r="J24" i="2"/>
  <c r="I24" i="2"/>
  <c r="H24" i="2"/>
  <c r="G24" i="2"/>
  <c r="F24" i="2"/>
  <c r="E24" i="2"/>
  <c r="D24" i="2"/>
  <c r="M21" i="2"/>
  <c r="L21" i="2"/>
  <c r="K21" i="2"/>
  <c r="J21" i="2"/>
  <c r="I21" i="2"/>
  <c r="H21" i="2"/>
  <c r="G21" i="2"/>
  <c r="F21" i="2"/>
  <c r="E21" i="2"/>
  <c r="D21" i="2"/>
  <c r="M12" i="2"/>
  <c r="L12" i="2"/>
  <c r="K12" i="2"/>
  <c r="J12" i="2"/>
  <c r="I12" i="2"/>
  <c r="I8" i="2" s="1"/>
  <c r="H12" i="2"/>
  <c r="G12" i="2"/>
  <c r="F12" i="2"/>
  <c r="E12" i="2"/>
  <c r="D12" i="2"/>
  <c r="M9" i="2"/>
  <c r="L9" i="2"/>
  <c r="K9" i="2"/>
  <c r="K8" i="2" s="1"/>
  <c r="J9" i="2"/>
  <c r="I9" i="2"/>
  <c r="H9" i="2"/>
  <c r="G9" i="2"/>
  <c r="G8" i="2" s="1"/>
  <c r="F9" i="2"/>
  <c r="F8" i="2" s="1"/>
  <c r="E9" i="2"/>
  <c r="D9" i="2"/>
  <c r="M8" i="2"/>
  <c r="J8" i="2"/>
  <c r="E8" i="2"/>
  <c r="E7" i="2" l="1"/>
  <c r="E6" i="2" s="1"/>
  <c r="G7" i="2"/>
  <c r="G6" i="2" s="1"/>
  <c r="I7" i="2"/>
  <c r="I6" i="2" s="1"/>
  <c r="D8" i="2"/>
  <c r="D7" i="2" s="1"/>
  <c r="D6" i="2" s="1"/>
  <c r="J7" i="2"/>
  <c r="J6" i="2" s="1"/>
  <c r="K7" i="2"/>
  <c r="K6" i="2" s="1"/>
  <c r="M7" i="2"/>
  <c r="M6" i="2" s="1"/>
  <c r="H8" i="2"/>
  <c r="H7" i="2" s="1"/>
  <c r="H6" i="2" s="1"/>
  <c r="L8" i="2"/>
  <c r="F7" i="2"/>
  <c r="F6" i="2" s="1"/>
  <c r="L7" i="2"/>
  <c r="L6" i="2" s="1"/>
</calcChain>
</file>

<file path=xl/sharedStrings.xml><?xml version="1.0" encoding="utf-8"?>
<sst xmlns="http://schemas.openxmlformats.org/spreadsheetml/2006/main" count="1380" uniqueCount="399">
  <si>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</si>
  <si>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</si>
  <si>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</si>
  <si>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</si>
  <si>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</si>
  <si>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</si>
  <si>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2021-ųjų metų lėšų projektas</t>
  </si>
  <si>
    <t>2022-ųjų metų lėšų projektas</t>
  </si>
  <si>
    <t>Produkto /Rezultato</t>
  </si>
  <si>
    <t>Iš viso</t>
  </si>
  <si>
    <t>Išlaidoms</t>
  </si>
  <si>
    <t>Turtui įsigyti</t>
  </si>
  <si>
    <t>Rodiklis</t>
  </si>
  <si>
    <t>Mato vnt.</t>
  </si>
  <si>
    <t>Planas</t>
  </si>
  <si>
    <t>Iš jų darbo užmokesčiui</t>
  </si>
  <si>
    <t>iš viso</t>
  </si>
  <si>
    <t>2020</t>
  </si>
  <si>
    <t>2021</t>
  </si>
  <si>
    <t>2022</t>
  </si>
  <si>
    <t>proc.</t>
  </si>
  <si>
    <t>žm.</t>
  </si>
  <si>
    <t>SB</t>
  </si>
  <si>
    <t>D</t>
  </si>
  <si>
    <t>vnt.</t>
  </si>
  <si>
    <t>15,00</t>
  </si>
  <si>
    <t>16,00</t>
  </si>
  <si>
    <t>35,00</t>
  </si>
  <si>
    <t>20,00</t>
  </si>
  <si>
    <t>10,00</t>
  </si>
  <si>
    <t>5,00</t>
  </si>
  <si>
    <t>80,00</t>
  </si>
  <si>
    <t>4,00</t>
  </si>
  <si>
    <t>1,00</t>
  </si>
  <si>
    <t>40,00</t>
  </si>
  <si>
    <t>180,00</t>
  </si>
  <si>
    <t>2,00</t>
  </si>
  <si>
    <t>25,00</t>
  </si>
  <si>
    <t>150,00</t>
  </si>
  <si>
    <t>3,00</t>
  </si>
  <si>
    <t>70,00</t>
  </si>
  <si>
    <t>0,00</t>
  </si>
  <si>
    <t>140,00</t>
  </si>
  <si>
    <t>160,00</t>
  </si>
  <si>
    <t>22,00</t>
  </si>
  <si>
    <t>30,00</t>
  </si>
  <si>
    <t>90,00</t>
  </si>
  <si>
    <t>5.500,00</t>
  </si>
  <si>
    <t>120,00</t>
  </si>
  <si>
    <t>4.000,00</t>
  </si>
  <si>
    <t>12,00</t>
  </si>
  <si>
    <t>300,00</t>
  </si>
  <si>
    <t>kv. m.</t>
  </si>
  <si>
    <t>130,00</t>
  </si>
  <si>
    <t>2.000,00</t>
  </si>
  <si>
    <t>5.000,00</t>
  </si>
  <si>
    <t>340,00</t>
  </si>
  <si>
    <t>25.000,00</t>
  </si>
  <si>
    <t>1.000,00</t>
  </si>
  <si>
    <t>350,00</t>
  </si>
  <si>
    <t>460,00</t>
  </si>
  <si>
    <t>22.000,00</t>
  </si>
  <si>
    <t>50,00</t>
  </si>
  <si>
    <t>14,00</t>
  </si>
  <si>
    <t>28</t>
  </si>
  <si>
    <t>Infrastruktūros priežiūros ir aplinkos kokybės gerinimo programa</t>
  </si>
  <si>
    <t>28.01</t>
  </si>
  <si>
    <t>Užtikrinti tvarkingą, žalią ir saugų miestą</t>
  </si>
  <si>
    <t>Harmoningas  miesto teritorijų, inžinerinės ir susisiekimo infrastruktūros funkcionavimas</t>
  </si>
  <si>
    <t>ha</t>
  </si>
  <si>
    <t>3.862,00</t>
  </si>
  <si>
    <t>28.01.01</t>
  </si>
  <si>
    <t>Miesto infrastruktūros objektų priežiūra</t>
  </si>
  <si>
    <t>Prižiūrimas bendro naudojimo teritorijų plotas</t>
  </si>
  <si>
    <t>470,00</t>
  </si>
  <si>
    <t>480,00</t>
  </si>
  <si>
    <t>28.01.01.01</t>
  </si>
  <si>
    <t>Prižiūrėti gatvių ir viešųjų erdvių apšvietimo tinklus</t>
  </si>
  <si>
    <t>Prižiūrėtų ir suremontuotų gatvių šviestuvų skaičius</t>
  </si>
  <si>
    <t>5.550,00</t>
  </si>
  <si>
    <t>Įrengtų šviestuvų skaičius</t>
  </si>
  <si>
    <t>Sunaudotos el. energijos kiekis</t>
  </si>
  <si>
    <t>tūkst. kWh</t>
  </si>
  <si>
    <t>2.200,00</t>
  </si>
  <si>
    <t>2.100,00</t>
  </si>
  <si>
    <t>28.01.01.02</t>
  </si>
  <si>
    <t>Tvarkyti viešąsias teritorijas</t>
  </si>
  <si>
    <t>Valomos asfaltuotų gatvių važiuojamosios dalies plotas</t>
  </si>
  <si>
    <t>1.000.000,00</t>
  </si>
  <si>
    <t>1.000.100,00</t>
  </si>
  <si>
    <t>1.000.200,00</t>
  </si>
  <si>
    <t>Sutvarkytų (nupjautų arba nugenėtų) želdynų skaičius</t>
  </si>
  <si>
    <t>2.500,00</t>
  </si>
  <si>
    <t>Prižiūrimų parkų ir pliažų plotas</t>
  </si>
  <si>
    <t>Prižiūrimų tualetų (įrengtų ir išnuomotų) skaičius</t>
  </si>
  <si>
    <t>Valomų šaligatvių ir takų plotas</t>
  </si>
  <si>
    <t>350.000,00</t>
  </si>
  <si>
    <t>400.000,00</t>
  </si>
  <si>
    <t>450.000,00</t>
  </si>
  <si>
    <t>Prižiūrėtų šiukšlių dėžių skaičius</t>
  </si>
  <si>
    <t>320,00</t>
  </si>
  <si>
    <t>Prižiūrimų  gėlynų plotas</t>
  </si>
  <si>
    <t>23.000,00</t>
  </si>
  <si>
    <t>24.000,00</t>
  </si>
  <si>
    <t>Valomi ir šienaujami antrojo lygio žalieji plotai</t>
  </si>
  <si>
    <t>1.170.000,00</t>
  </si>
  <si>
    <t>1.160.000,00</t>
  </si>
  <si>
    <t>1.150.000,00</t>
  </si>
  <si>
    <t>Valomi ir šienaujami pirmojo lygio žalieji plotai</t>
  </si>
  <si>
    <t>390.000,00</t>
  </si>
  <si>
    <t>410.000,00</t>
  </si>
  <si>
    <t>28.01.01.03</t>
  </si>
  <si>
    <t>Atlikti miesto infrastruktūros objektų eksploatacinį remontą</t>
  </si>
  <si>
    <t>Suremontuotų šaligatvių ir takų plotas</t>
  </si>
  <si>
    <t>8.000,00</t>
  </si>
  <si>
    <t>Suremontuotos gatvių asfaltbetonio dangos plotas</t>
  </si>
  <si>
    <t>6.000,00</t>
  </si>
  <si>
    <t>Suremontuotų įvažiavimo kelių, sporto ir laisvalaikio aikštelių, užklojant ištisinį dangos sluoksnį, plotas</t>
  </si>
  <si>
    <t>28.01.01.04</t>
  </si>
  <si>
    <t>Prižiūrėti kapines</t>
  </si>
  <si>
    <t>Atnaujinamų ir plečiamų kietos dangos takų plotas</t>
  </si>
  <si>
    <t>Prižiūrimų kietos dangos takų plotas</t>
  </si>
  <si>
    <t>26.000,00</t>
  </si>
  <si>
    <t>27.000,00</t>
  </si>
  <si>
    <t>Prižiūrimų įrengtų vandentiekio šulinėlių ir čiaupų skaičius</t>
  </si>
  <si>
    <t>42,00</t>
  </si>
  <si>
    <t>44,00</t>
  </si>
  <si>
    <t>Prižiūrimų kapinių plotas</t>
  </si>
  <si>
    <t>Prižiūrimų nekilnojamojo kultūros paveldo kapinių plotas</t>
  </si>
  <si>
    <t>4,58</t>
  </si>
  <si>
    <t>28.01.01.05</t>
  </si>
  <si>
    <t>Prižiūrėti žvyruotas gatves</t>
  </si>
  <si>
    <t>Prižiūrėtų žvyruotų gatvių plotas</t>
  </si>
  <si>
    <t>201.000,00</t>
  </si>
  <si>
    <t>200.000,00</t>
  </si>
  <si>
    <t>Prižiūrėtų žvyruotų kelkraščių plotas</t>
  </si>
  <si>
    <t>11.000,00</t>
  </si>
  <si>
    <t>28.01.02</t>
  </si>
  <si>
    <t>Eismo saugumo užtikrinimas mieste</t>
  </si>
  <si>
    <t>Avaringumo lygis (eismo įvykių skaičius) mažesnis  negu</t>
  </si>
  <si>
    <t>28.01.02.01</t>
  </si>
  <si>
    <t>Prižiūrėti saugaus eismo reguliavimo priemones</t>
  </si>
  <si>
    <t>Horizontalaus ženklinimo plotas</t>
  </si>
  <si>
    <t>3.800,00</t>
  </si>
  <si>
    <t>4.200,00</t>
  </si>
  <si>
    <t>Prižiūrimų kelio ženklų skaičius</t>
  </si>
  <si>
    <t>3.520,00</t>
  </si>
  <si>
    <t>3.550,00</t>
  </si>
  <si>
    <t>3.570,00</t>
  </si>
  <si>
    <t>Prižiūrimų šviesoforų skaičius</t>
  </si>
  <si>
    <t>28.01.02.02</t>
  </si>
  <si>
    <t>Diegti naujas saugaus eismo reguliavimo, universalaus dizaino priemones</t>
  </si>
  <si>
    <t>Įdiegtų interaktyvių pėsčiųjų perėjų eismo saugumo didinimo priemonių skaičius</t>
  </si>
  <si>
    <t>Ženklintų geltonųjų nestovėjimo zonų skaičius</t>
  </si>
  <si>
    <t>Įrengtų saugos kalnelių skaičius</t>
  </si>
  <si>
    <t>Perėjų apšvietimo įrenginių skaičius</t>
  </si>
  <si>
    <t>28.01.03</t>
  </si>
  <si>
    <t>Aplinkos apsaugos kokybės gerinimas</t>
  </si>
  <si>
    <t>Įgyvendintų aplinkos kokybės gerinimo ir atliekų poveikio mažinimo priemonių skaičius</t>
  </si>
  <si>
    <t>28.01.03.01</t>
  </si>
  <si>
    <t>Įgyvendinti savivaldybės aplinkos apsaugos rėmimo specialiosios programos priemones</t>
  </si>
  <si>
    <t>Parengtų monitoringo ataskaitų skaičius</t>
  </si>
  <si>
    <t>Įsigytų atliekų surinkimo dėžių skaičius</t>
  </si>
  <si>
    <t>75,00</t>
  </si>
  <si>
    <t>Įsigytos želdynų ir želdinių tvarkymo įrangos skaičius</t>
  </si>
  <si>
    <t>Įgyvendintų visuomenės švietimo ir mokymo aplinkosaugos klausimais priemonių skaičius</t>
  </si>
  <si>
    <t>Parengtų želdynų ir želdinių būklės stebėsenos ataskaitų skaičius</t>
  </si>
  <si>
    <t>Įgyvendintų varninių paukščių gausos reguliavimo priemonių skaičius</t>
  </si>
  <si>
    <t>Sutvarkytų bešeimininkių atliekų svoris</t>
  </si>
  <si>
    <t>t</t>
  </si>
  <si>
    <t>28.01.03.02</t>
  </si>
  <si>
    <t>Tvarkyti komunalines atliekas</t>
  </si>
  <si>
    <t>Komunalinių atliekų, šalinamų regioniniame sąvartyne, kiekis</t>
  </si>
  <si>
    <t>Sąvartyne pašalintų komunalinių biologiškai skaidžių atliekų svoris</t>
  </si>
  <si>
    <t>5.225,00</t>
  </si>
  <si>
    <t>28.01.03.03</t>
  </si>
  <si>
    <t>Sutvarkyti užterštą naftos bazės teritoriją Alytaus miesto savivaldybėje, Santaikos g.</t>
  </si>
  <si>
    <t>Išvalyta ir sutvarkyta praeityje užteršta buvusi naftos produktų bazės teritorija</t>
  </si>
  <si>
    <t>28.01.03.05</t>
  </si>
  <si>
    <t>Tvarkyti asbesto turinčių gaminių atliekas</t>
  </si>
  <si>
    <t>Sutvarkytų atliekų kiekis</t>
  </si>
  <si>
    <t>27,49</t>
  </si>
  <si>
    <t>28.01.03.06</t>
  </si>
  <si>
    <t>Vykdyti Kraujasiurbių upinių mašalų populiacijos pokyčių stebėjimo ir populiacijos reguliavimo projektą (Druskininkų savivaldybė)</t>
  </si>
  <si>
    <t>Įgyvendintų kraujasiurbių upinių mašalų populiacijos reguliavimo priemonių skaičius</t>
  </si>
  <si>
    <t>28.01.03.07</t>
  </si>
  <si>
    <t>Vykdyti Valstybių bendradarbiavimo stiprinimo ir būtinųjų sąlygų sukūrimo sprendžiant bendrus aplinkosaugos iššūkius projektą</t>
  </si>
  <si>
    <t>28.01.04</t>
  </si>
  <si>
    <t>Energetinio efektyvumo priemonių diegimas</t>
  </si>
  <si>
    <t>Renovuotų daugiabučių namų dalis nuo bendro daugiabučių namų skaičiaus</t>
  </si>
  <si>
    <t>28.01.04.01</t>
  </si>
  <si>
    <t>Koordinuoti Alytaus miesto daugiabučių namų energetinio efektyvumo didinimo 2013–2020 m. programos įgyvendinimą</t>
  </si>
  <si>
    <t>Įgyvendintų investicinių planų skaičius</t>
  </si>
  <si>
    <t>Parengtų investicinių planų skaičius</t>
  </si>
  <si>
    <t>28.02</t>
  </si>
  <si>
    <t>Užtikrinti viešojo transporto infrastruktūros  priežiūrą ir plėtrą</t>
  </si>
  <si>
    <t>Kelionių visuomeniniu transportu mieste skaičius (tūkst.)</t>
  </si>
  <si>
    <t>2.400,00</t>
  </si>
  <si>
    <t>2.600,00</t>
  </si>
  <si>
    <t>28.02.01</t>
  </si>
  <si>
    <t>Viešojo transporto infrastruktūros priežiūra ir plėtra</t>
  </si>
  <si>
    <t>Aptarnaujamų viešojo transporto maršrutų skaičius</t>
  </si>
  <si>
    <t>28.02.01.01</t>
  </si>
  <si>
    <t>Užtikrinti viešojo transporto sistemos veikimą</t>
  </si>
  <si>
    <t>Prižiūrėtų ir suremontuotų autobusų stotelių su paviljonais skaičius</t>
  </si>
  <si>
    <t>Aptarnaujamų viešojo transporto maršrutų stotelių skaičius</t>
  </si>
  <si>
    <t>28.02.01.02</t>
  </si>
  <si>
    <t>Įdiegti darnaus judumo priemones Alytaus mieste</t>
  </si>
  <si>
    <t>Pritaikytų viešojo transporto stotelių skaičius</t>
  </si>
  <si>
    <t>Įrengta švieslenčių</t>
  </si>
  <si>
    <t>Atnaujinta šaligatvių danga gyvenamųjų namų kvartaluose</t>
  </si>
  <si>
    <t>6.360,00</t>
  </si>
  <si>
    <t>28.02.01.03</t>
  </si>
  <si>
    <t>Įsigyti nekenksmingų aplinkai viešojo transporto priemonių</t>
  </si>
  <si>
    <t>Įsigytų nekenksmingų aplinkai transporto priemonių skaičius</t>
  </si>
  <si>
    <t>28.02.01.05</t>
  </si>
  <si>
    <t>Teikti viešojo transporto elektroninio bilieto paslaugą</t>
  </si>
  <si>
    <t>Kelionių visuomeniu transportu, apmokėtų elektroniniu bilietu, skaičius (tūkst.)</t>
  </si>
  <si>
    <t>120.000,00</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</si>
  <si>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</si>
  <si>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</si>
  <si>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</si>
  <si>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</si>
  <si>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</si>
  <si>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</si>
  <si>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</si>
  <si>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</si>
  <si>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</si>
  <si>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</si>
  <si>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</si>
  <si>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</si>
  <si>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</si>
  <si>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</si>
  <si>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</si>
  <si>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</si>
  <si>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</si>
  <si>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</si>
  <si>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</si>
  <si>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r>
      <rPr>
        <b/>
        <sz val="12"/>
        <color rgb="FF000000"/>
        <rFont val="Times New Roman"/>
        <family val="1"/>
        <charset val="186"/>
      </rPr>
      <t xml:space="preserve"> </t>
    </r>
    <r>
      <rPr>
        <b/>
        <sz val="12"/>
        <color rgb="FF000000"/>
        <rFont val="Times New Roman"/>
        <family val="1"/>
        <charset val="186"/>
      </rPr>
      <t>PROGRAMOS APRAŠYMAS (maksimalūs)</t>
    </r>
  </si>
  <si>
    <t>Biudžetiniai metai</t>
  </si>
  <si>
    <r>
      <rPr>
        <b/>
        <sz val="12"/>
        <color rgb="FF000000"/>
        <rFont val="Times New Roman"/>
        <family val="1"/>
        <charset val="186"/>
      </rPr>
      <t xml:space="preserve"> </t>
    </r>
    <r>
      <rPr>
        <sz val="12"/>
        <color rgb="FF000000"/>
        <rFont val="Times New Roman"/>
        <family val="1"/>
        <charset val="186"/>
      </rPr>
      <t>2020</t>
    </r>
    <r>
      <rPr>
        <sz val="12"/>
        <color rgb="FF000000"/>
        <rFont val="Times New Roman"/>
        <family val="1"/>
        <charset val="186"/>
      </rPr>
      <t xml:space="preserve"> metai </t>
    </r>
  </si>
  <si>
    <t>Asignavimų valdytojas (-ai), kodas</t>
  </si>
  <si>
    <t>Alytaus miesto savivaldybės administracija 01   188706935;Dainavos progimnazija 24   191056052;Šaltinių progimnazija 20   191056390;Lopšelis-darželis Volungėlė 13   191054959;Piliakalnio progimnazija 23   191055865;Jotvingių gimnazija 30   191056586;Panemunės progimnazija 22   191056771;Vidzgirio progimnazija 25   191056433;Visuomenės sveikatos biuras 43   301768543;Lopšelis-darželis Du gaideliai 11   191054578</t>
  </si>
  <si>
    <t>Vykdytojas (-ai)</t>
  </si>
  <si>
    <t>Miesto ūkio skyrius</t>
  </si>
  <si>
    <t>Programos pavadinimas</t>
  </si>
  <si>
    <t>Programos parengimo argumentai</t>
  </si>
  <si>
    <t>Programa parengta siekiant didinti savivaldybės viešųjų erdvių patrauklumą, užtikrinti ir palaikyti  švarią aplinką, teikti savivaldybės gyventojams kokybiškas komunalines paslaugas, prižiūrėti ir modernizuoti savivaldybės inžinerinės infrastruktūros objektus, prižiūrėti unikalų Alytaus kraštovaizdį, sudaryti poilsio, pažintinio turizmo  sąlygas, propaguoti gamtosaugos idėjas. Vykdant programą, įgyvendinamos Lietuvos Respublikos vietos savivaldos įstatymu nustatytos savarankiškos savivaldybių funkcijos: aplinkos kokybės gerinimas ir apsauga; sanitarijos ir higienos taisyklių tvirtinimas ir jų laikymosi kontrolės organizavimas, švaros ir tvarkos viešosiose vietose užtikrinimas; vietinės reikšmės kelių ir gatvių priežiūra, taisymas, tiesimas bei saugaus eismo sąlygų užtikrinimas; keleivių vežimo vietiniais maršrutais organizavimas; kapinių priežiūros organizavimas, kraštovaizdžio, savivaldybės įsteigtų saugomų teritorijų tvarkymas ir apsauga, savivaldybės teritorijoje esančių želdynų, želdinių apsauga, tvarkymas ir kūrimas; savivaldybės saugomų teritorijų steigimas, apsauga ir tvarkymas.  Programa yra tęstinė.</t>
  </si>
  <si>
    <t>Efekto vertinimo kriterijai:</t>
  </si>
  <si>
    <t>-</t>
  </si>
  <si>
    <r>
      <rPr>
        <b/>
        <sz val="12"/>
        <color rgb="FF000000"/>
        <rFont val="Times New Roman"/>
        <family val="1"/>
        <charset val="186"/>
      </rPr>
      <t xml:space="preserve">Ilgalaikis prioritetas
</t>
    </r>
    <r>
      <rPr>
        <b/>
        <sz val="12"/>
        <color rgb="FF000000"/>
        <rFont val="Times New Roman"/>
        <family val="1"/>
        <charset val="186"/>
      </rPr>
      <t>(pagal ASPP)</t>
    </r>
  </si>
  <si>
    <t>Alytus – išvystytas pietų Lietuvos verslo centras, kuriame sudarytos sąlygos tobulėti, kurti ir investuoti bei jauku ir saugu gyventi.</t>
  </si>
  <si>
    <t>Šia programa įgyvendinamas savivaldybės strateginis tikslas:</t>
  </si>
  <si>
    <t>Prioritetas: Darni miesto infrastruktūros plėtra</t>
  </si>
  <si>
    <t>3.</t>
  </si>
  <si>
    <t>Programos tikslas</t>
  </si>
  <si>
    <r>
      <rPr>
        <b/>
        <sz val="12"/>
        <color rgb="FF000000"/>
        <rFont val="Times New Roman"/>
        <family val="1"/>
        <charset val="186"/>
      </rPr>
      <t xml:space="preserve">Kodas
</t>
    </r>
  </si>
  <si>
    <r>
      <rPr>
        <sz val="10"/>
        <color theme="1"/>
        <rFont val="Courier New"/>
        <family val="3"/>
        <charset val="186"/>
      </rPr>
      <t xml:space="preserve">    </t>
    </r>
    <r>
      <rPr>
        <b/>
        <sz val="12"/>
        <color rgb="FF000000"/>
        <rFont val="Times New Roman"/>
        <family val="1"/>
        <charset val="186"/>
      </rPr>
      <t xml:space="preserve">Tikslo įgyvendinimo aprašymas: </t>
    </r>
  </si>
  <si>
    <r>
      <rPr>
        <sz val="10"/>
        <color theme="1"/>
        <rFont val="Courier New"/>
        <family val="3"/>
        <charset val="186"/>
      </rPr>
      <t xml:space="preserve">    </t>
    </r>
    <r>
      <rPr>
        <sz val="12"/>
        <color rgb="FF000000"/>
        <rFont val="Times New Roman"/>
        <family val="1"/>
        <charset val="186"/>
      </rPr>
      <t>Šiuo tikslu siekiama  sutvarkyti ir humanizuoti gyvenamųjų rajonų viešųjų  erdvių infrastruktūrą, vykdyti miesto infrastruktūros objektų priežiūrą, einamąjį remontą, formuoti saugią ir patogią gyvenamąją ir rekreacinę aplinką, prižiūrėti ir plėtoti želdynus ir želdinius, užtikrinti pėsčiųjų ir eismo dalyvių saugumą.</t>
    </r>
  </si>
  <si>
    <t>Rezultato vertinimo kriterijai:</t>
  </si>
  <si>
    <r>
      <rPr>
        <sz val="10"/>
        <color theme="1"/>
        <rFont val="Courier New"/>
        <family val="3"/>
        <charset val="186"/>
      </rPr>
      <t xml:space="preserve">    </t>
    </r>
    <r>
      <rPr>
        <b/>
        <sz val="12"/>
        <color rgb="FF000000"/>
        <rFont val="Times New Roman"/>
        <family val="1"/>
        <charset val="186"/>
      </rPr>
      <t>28.01.01 Uždavinys. Miesto infrastruktūros objektų priežiūra</t>
    </r>
  </si>
  <si>
    <r>
      <rPr>
        <sz val="10"/>
        <color theme="1"/>
        <rFont val="Courier New"/>
        <family val="3"/>
        <charset val="186"/>
      </rPr>
      <t xml:space="preserve">    </t>
    </r>
    <r>
      <rPr>
        <sz val="12"/>
        <color rgb="FF000000"/>
        <rFont val="Times New Roman"/>
        <family val="1"/>
        <charset val="186"/>
      </rPr>
      <t>Įgyvendinant šį uždavinį bus tvarkomos bendro naudojimo teritorijos, miesto viešosios kapinės, prižiūrimos ir remontuojamos gatvės, prižiūrimi miesto želdynai, viešųjų teritorijų apšvietimo tinklai. Uždaviniui  įgyvendinti bus vykdomos penkios priemonės.</t>
    </r>
  </si>
  <si>
    <t>Produkto vertinimo kriterijai:</t>
  </si>
  <si>
    <r>
      <rPr>
        <sz val="10"/>
        <color theme="1"/>
        <rFont val="Courier New"/>
        <family val="3"/>
        <charset val="186"/>
      </rPr>
      <t xml:space="preserve">    </t>
    </r>
    <r>
      <rPr>
        <b/>
        <u/>
        <sz val="12"/>
        <color rgb="FF000000"/>
        <rFont val="Times New Roman"/>
        <family val="1"/>
        <charset val="186"/>
      </rPr>
      <t>Šiam uždaviniui įgyvendinti numatytos priemonės</t>
    </r>
  </si>
  <si>
    <r>
      <rPr>
        <sz val="10"/>
        <color theme="1"/>
        <rFont val="Courier New"/>
        <family val="3"/>
        <charset val="186"/>
      </rPr>
      <t xml:space="preserve">    </t>
    </r>
    <r>
      <rPr>
        <b/>
        <i/>
        <u/>
        <sz val="12"/>
        <color rgb="FF000000"/>
        <rFont val="Times New Roman"/>
        <family val="1"/>
        <charset val="186"/>
      </rPr>
      <t>28.01.01.01 Prižiūrėti gatvių ir viešųjų erdvių apšvietimo tinklus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</si>
  <si>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Pagal viešųjų pirkimų procedūras parinkus rangovus ir sudarius sutartis, prižiūrimi gatvių apšvietimo tinklai (vykdomi apšvietimo tinklų priežiūros darbai, apmokama už apšvietimui sunaudotą elektros energiją).</t>
    </r>
  </si>
  <si>
    <r>
      <rPr>
        <sz val="10"/>
        <color theme="1"/>
        <rFont val="Courier New"/>
        <family val="3"/>
        <charset val="186"/>
      </rPr>
      <t xml:space="preserve">    </t>
    </r>
    <r>
      <rPr>
        <b/>
        <i/>
        <u/>
        <sz val="12"/>
        <color rgb="FF000000"/>
        <rFont val="Times New Roman"/>
        <family val="1"/>
        <charset val="186"/>
      </rPr>
      <t>28.01.01.02 Tvarkyti viešąsias teritorijas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</si>
  <si>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Savivaldybės teritorijoje esančių želdynų, želdinių apsauga, tvarkymas ir kūrimas, aplinkos kokybės gerinimas ir apsauga, miesto viešųjų vietų švaros ir tvarkos užtikrinimas.
Atliekami šie darbai: 
1. sanitarinis valymas ir aplinkos apsauga (žaliųjų plotų, šaligatvių, pėsčiųjų ir dviračių takų, gatvių važiuojamosios dalies valymas, aplinkos oro kokybės gerinimo priemonių vykdymas, miesto šiukšlių urnų priežiūra) vasarą ir žiemą;
2. miesto želdynų priežiūra (šienaujami žalieji miesto plotai, pjaunami avariniai medžiai);
3. fontanų priežiūra (Rotušės a. fontanas, Pirmojo Alytaus aikštės fontanai, Senamiesčio skvero fontanas, fontanas prie Sporto ir rekreacijos centro rūmų, Miesto sodo fontanas);
4. miesto parkų, pliažų, gėlynų, miesto teritorijoje esančių ežerėlių (Didžiosios ir Mažosios Dailidžių, Gulbynės) ir Nemuno pakrančių, nekilnojamojo kultūros paveldo objektų priežiūra;
5. kitos paslaugos (suoliukų, autobusų stotelių priežiūra ir remontas, nuomojami su priežiūra biotualetai miesto renginių metu ir kt.).</t>
    </r>
  </si>
  <si>
    <r>
      <rPr>
        <sz val="10"/>
        <color theme="1"/>
        <rFont val="Courier New"/>
        <family val="3"/>
        <charset val="186"/>
      </rPr>
      <t xml:space="preserve">    </t>
    </r>
    <r>
      <rPr>
        <b/>
        <i/>
        <u/>
        <sz val="12"/>
        <color rgb="FF000000"/>
        <rFont val="Times New Roman"/>
        <family val="1"/>
        <charset val="186"/>
      </rPr>
      <t>28.01.01.03 Atlikti miesto infrastruktūros objektų eksploatacinį remontą</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</si>
  <si>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Įgyvendinant šią priemonę vykdoma savarankiškoji savivaldybės funkcija – savivaldybės vietinės reikšmės kelių ir gatvių priežiūra ir remontas. Pagal viešųjų pirkimų procedūras parinkus rangovus ir sudarius sutartis, atliekami šie darbai: asfaltbetonio dangos duobių taisymas, A. Juozapavičiaus tilto, Lietuvos tūkstantmečio tilto, pėsčiųjų ir dviračių tilto per Nemuną, Dovainiškių g. estakados priežiūra, tunelio po Vilniaus g., Žaliosios g. tunelio priežiūra</t>
    </r>
  </si>
  <si>
    <r>
      <rPr>
        <sz val="10"/>
        <color theme="1"/>
        <rFont val="Courier New"/>
        <family val="3"/>
        <charset val="186"/>
      </rPr>
      <t xml:space="preserve">    </t>
    </r>
    <r>
      <rPr>
        <b/>
        <i/>
        <u/>
        <sz val="12"/>
        <color rgb="FF000000"/>
        <rFont val="Times New Roman"/>
        <family val="1"/>
        <charset val="186"/>
      </rPr>
      <t>28.01.01.04 Prižiūrėti kapines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</si>
  <si>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Miesto kapinių priežiūra (prižiūrimos miesto Daugų g., Klevų g., prie Šv. Angelų Sargų bažnyčios esančios ir Užupių viešosios kapinės, iš jų išvežamos  šiukšlės, laidojimui paruošiami nauji plotai ir kt.)</t>
    </r>
  </si>
  <si>
    <r>
      <rPr>
        <sz val="10"/>
        <color theme="1"/>
        <rFont val="Courier New"/>
        <family val="3"/>
        <charset val="186"/>
      </rPr>
      <t xml:space="preserve">    </t>
    </r>
    <r>
      <rPr>
        <b/>
        <i/>
        <u/>
        <sz val="12"/>
        <color rgb="FF000000"/>
        <rFont val="Times New Roman"/>
        <family val="1"/>
        <charset val="186"/>
      </rPr>
      <t>28.01.01.05 Prižiūrėti žvyruotas gatves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</si>
  <si>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Žvyruotų gatvių priežiūra ir remontas (gatvių su žvyro danga greideriavimas, kelkraščių remontas, kelio griovių išvalymas, pralaidų išvalymas, sniego valymas ir barstymas žiemos  metu)</t>
    </r>
  </si>
  <si>
    <r>
      <rPr>
        <sz val="10"/>
        <color theme="1"/>
        <rFont val="Courier New"/>
        <family val="3"/>
        <charset val="186"/>
      </rPr>
      <t xml:space="preserve">    </t>
    </r>
    <r>
      <rPr>
        <b/>
        <sz val="12"/>
        <color rgb="FF000000"/>
        <rFont val="Times New Roman"/>
        <family val="1"/>
        <charset val="186"/>
      </rPr>
      <t>28.01.02 Uždavinys. Eismo saugumo užtikrinimas mieste</t>
    </r>
  </si>
  <si>
    <r>
      <rPr>
        <sz val="10"/>
        <color theme="1"/>
        <rFont val="Courier New"/>
        <family val="3"/>
        <charset val="186"/>
      </rPr>
      <t xml:space="preserve">    </t>
    </r>
    <r>
      <rPr>
        <sz val="12"/>
        <color rgb="FF000000"/>
        <rFont val="Times New Roman"/>
        <family val="1"/>
        <charset val="186"/>
      </rPr>
      <t>Skirtas padėti įgyvendinti saugaus eismo viziją, kad mieste nežūtų, sužeidimų nepatirtų nė vienas eismo dalyvis, taip pat būtų išvengta kuo daugiau techninių avarijų.</t>
    </r>
  </si>
  <si>
    <r>
      <rPr>
        <sz val="10"/>
        <color theme="1"/>
        <rFont val="Courier New"/>
        <family val="3"/>
        <charset val="186"/>
      </rPr>
      <t xml:space="preserve">    </t>
    </r>
    <r>
      <rPr>
        <b/>
        <i/>
        <u/>
        <sz val="12"/>
        <color rgb="FF000000"/>
        <rFont val="Times New Roman"/>
        <family val="1"/>
        <charset val="186"/>
      </rPr>
      <t>28.01.02.01 Prižiūrėti saugaus eismo reguliavimo priemones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</si>
  <si>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Įgyvendinant uždavinį bus prižiūrimos ir remontuojamos esamos eismo reguliavimo priemonės ir diegiamos naujos saugaus eismo reguliavimo, darnaus judumo  priemonės.</t>
    </r>
  </si>
  <si>
    <r>
      <rPr>
        <sz val="10"/>
        <color theme="1"/>
        <rFont val="Courier New"/>
        <family val="3"/>
        <charset val="186"/>
      </rPr>
      <t xml:space="preserve">    </t>
    </r>
    <r>
      <rPr>
        <b/>
        <i/>
        <u/>
        <sz val="12"/>
        <color rgb="FF000000"/>
        <rFont val="Times New Roman"/>
        <family val="1"/>
        <charset val="186"/>
      </rPr>
      <t>28.01.02.02 Diegti naujas saugaus eismo reguliavimo, universalaus dizaino priemones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</si>
  <si>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Šia priemone planuojama įsigyti ir įrengti naujas, universalaus dizaino eismo saugumo didinimo priemones.</t>
    </r>
  </si>
  <si>
    <r>
      <rPr>
        <sz val="10"/>
        <color theme="1"/>
        <rFont val="Courier New"/>
        <family val="3"/>
        <charset val="186"/>
      </rPr>
      <t xml:space="preserve">    </t>
    </r>
    <r>
      <rPr>
        <b/>
        <sz val="12"/>
        <color rgb="FF000000"/>
        <rFont val="Times New Roman"/>
        <family val="1"/>
        <charset val="186"/>
      </rPr>
      <t>28.01.03 Uždavinys. Aplinkos apsaugos kokybės gerinimas</t>
    </r>
  </si>
  <si>
    <r>
      <rPr>
        <sz val="10"/>
        <color theme="1"/>
        <rFont val="Courier New"/>
        <family val="3"/>
        <charset val="186"/>
      </rPr>
      <t xml:space="preserve">    </t>
    </r>
    <r>
      <rPr>
        <sz val="12"/>
        <color rgb="FF000000"/>
        <rFont val="Times New Roman"/>
        <family val="1"/>
        <charset val="186"/>
      </rPr>
      <t>Siekiama prižiūrėti, saugoti ir gausinti miesto gamtinę aplinką, plėtoti atliekų tvarkymo ir rūšiavimo sistemą, ugdyti sąmoningumą ir atsakomybę už aplinkos apsaugą. Įgyvendinamos  aplinkos oro kokybės valdymo priemonės, želdynų klasifikacijos, augimo vietų, inventorizavimo, apskaitos, stebėsenos, apsaugos, tvarkymo, planavimo projektavimo ir kūrimo, veisimo priemonės.</t>
    </r>
  </si>
  <si>
    <r>
      <rPr>
        <sz val="10"/>
        <color theme="1"/>
        <rFont val="Courier New"/>
        <family val="3"/>
        <charset val="186"/>
      </rPr>
      <t xml:space="preserve">    </t>
    </r>
    <r>
      <rPr>
        <b/>
        <i/>
        <u/>
        <sz val="12"/>
        <color rgb="FF000000"/>
        <rFont val="Times New Roman"/>
        <family val="1"/>
        <charset val="186"/>
      </rPr>
      <t>28.01.03.01 Įgyvendinti savivaldybės aplinkos apsaugos rėmimo specialiosios programos priemones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</si>
  <si>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Įgyvendinamos Alytaus miesto savivaldybės tarybos sprendimu patvirtintos Alytaus miesto savivaldybės aplinkos apsaugos rėmimo specialiosios programos priemonės: aplinkos kokybės gerinimo ir apsaugos priemonės; atliekų tvarkymo infrastruktūros plėtros priemonės; atliekų, kurių turėtojo nustatyti neįmanoma arba kuris nebeegzistuoja, tvarkymo priemonės; aplinkos monitoringo, prevencinės, aplinkos atkūrimo priemonės; visuomenės švietimo ir mokymo aplinkosaugos klausimais priemonės; želdynų ir želdinių apsaugos, tvarkymo, būklės stebėsenos, želdynų kūrimo, želdinių veisimo, inventorizacijos priemonės. Įgyvendinant priemones, vykdoma savarankiška savivaldybių funkcija – aplinkos kokybės gerinimas ir apsauga. Įgyvendinus Savivaldybės aplinkos apsaugos rėmimo specialiosios programos priemones, teisės aktų nustatyta tvarka rengiama ir savivaldybės tarybai teikiama tvirtinti programos priemonių vykdymo metinė ataskaita. Patvirtinta ataskaita pateikiama Aplinkos apsaugos departamento prie Aplinkos ministerijos Alytaus valdybai – ji detaliai patikrina ataskaitoje pateiktus duomenis.</t>
    </r>
  </si>
  <si>
    <r>
      <rPr>
        <sz val="10"/>
        <color theme="1"/>
        <rFont val="Courier New"/>
        <family val="3"/>
        <charset val="186"/>
      </rPr>
      <t xml:space="preserve">    </t>
    </r>
    <r>
      <rPr>
        <b/>
        <i/>
        <u/>
        <sz val="12"/>
        <color rgb="FF000000"/>
        <rFont val="Times New Roman"/>
        <family val="1"/>
        <charset val="186"/>
      </rPr>
      <t>28.01.03.02 Tvarkyti komunalines atliekas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</si>
  <si>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Regioniniu principu organizuojamas  Alytaus miesto savivaldybės teritorijos komunalinių atliekų tvarkymas, t. y. surenkamos, transportuojamos ir  mechaniniu-biologiniu būdu apdorojamos komunalinės atliekos. Vykdoma savarankiška savivaldybių funkcija – komunalinių atliekų tvarkymo sistemų diegimas, antrinių žaliavų surinkimo ir perdirbimo organizavimas, sąvartynų įrengimas ir eksploatavimas.</t>
    </r>
  </si>
  <si>
    <r>
      <rPr>
        <sz val="10"/>
        <color theme="1"/>
        <rFont val="Courier New"/>
        <family val="3"/>
        <charset val="186"/>
      </rPr>
      <t xml:space="preserve">    </t>
    </r>
    <r>
      <rPr>
        <b/>
        <i/>
        <u/>
        <sz val="12"/>
        <color rgb="FF000000"/>
        <rFont val="Times New Roman"/>
        <family val="1"/>
        <charset val="186"/>
      </rPr>
      <t>28.01.03.03 Sutvarkyti užterštą naftos bazės teritoriją Alytaus miesto savivaldybėje, Santaikos g.</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</si>
  <si>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Planuojama pagal parengtą užterštos teritorijos tvarkymo planą išvalyti ir sutvarkyti praeityje užterštą skystais naftos produktais buvusią Alytaus naftos produktų bazės Santaikos g. ir jos gretimybių teritoriją – panaikinti taršos grėsmę Vidzgirio vandenvietės ištekliams, miesto gyventojų šachtiniams šuliniams, sumažinti užterštos teritorijos neigiamą poveikį augalijai ir žmonių sveikatai. Iš šios teritorijos bus pašalinti skystieji naftos produktai, susikaupę ant gruntinio vandens paviršiaus, sumažintas grunto ir gruntinio vandens užterštumo lygis ir sudarytos sąlygos jam savaime apsivalyti.</t>
    </r>
  </si>
  <si>
    <r>
      <rPr>
        <sz val="10"/>
        <color theme="1"/>
        <rFont val="Courier New"/>
        <family val="3"/>
        <charset val="186"/>
      </rPr>
      <t xml:space="preserve">    </t>
    </r>
    <r>
      <rPr>
        <b/>
        <i/>
        <u/>
        <sz val="12"/>
        <color rgb="FF000000"/>
        <rFont val="Times New Roman"/>
        <family val="1"/>
        <charset val="186"/>
      </rPr>
      <t>28.01.03.05 Tvarkyti asbesto turinčių gaminių atliekas</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</si>
  <si>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Lietuvos Respublikos aplinkos ministerjai skyrus dotacijos lėšas, Alytaus miesto teritorijoje bus vykdomas asbesto turinčių gaminių atliekų surinkimas apvažiavimo būdu, transportavimas ir saugus šalinimas Alytaus regioniniame nepavojingų atliekų sąvaryne. Atliekos bus surenkamos iš fizinių asmenų , visuomeninės paskirties pastatų ir daugiabučių namų savininkų bendrijų bei bešeimininkėmis atliekomis užterštos miesto bendro naudojimo teritorijos."</t>
    </r>
  </si>
  <si>
    <r>
      <rPr>
        <sz val="10"/>
        <color theme="1"/>
        <rFont val="Courier New"/>
        <family val="3"/>
        <charset val="186"/>
      </rPr>
      <t xml:space="preserve">    </t>
    </r>
    <r>
      <rPr>
        <b/>
        <i/>
        <u/>
        <sz val="12"/>
        <color rgb="FF000000"/>
        <rFont val="Times New Roman"/>
        <family val="1"/>
        <charset val="186"/>
      </rPr>
      <t>28.01.03.06 Vykdyti Kraujasiurbių upinių mašalų populiacijos pokyčių stebėjimo ir populiacijos reguliavimo projektą (Druskininkų savivaldybė)</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</si>
  <si>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Alytaus miesto savivaldybė kartu su kitomis Alytaus regiono savivaldybėmis dalyvauja bendrame  Kraujasiurbių upinių mašalų populiacijos pokyčių stebėjimo ir reguliavimo projekte. Vykdant projektą planuojama į Nemuno upę supilti biologinio preparato „Vecto bac 12AS“.</t>
    </r>
  </si>
  <si>
    <r>
      <rPr>
        <sz val="10"/>
        <color theme="1"/>
        <rFont val="Courier New"/>
        <family val="3"/>
        <charset val="186"/>
      </rPr>
      <t xml:space="preserve">    </t>
    </r>
    <r>
      <rPr>
        <b/>
        <i/>
        <u/>
        <sz val="12"/>
        <color rgb="FF000000"/>
        <rFont val="Times New Roman"/>
        <family val="1"/>
        <charset val="186"/>
      </rPr>
      <t>28.01.03.07 Vykdyti Valstybių bendradarbiavimo stiprinimo ir būtinųjų sąlygų sukūrimo sprendžiant bendrus aplinkosaugos iššūkius projektą</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</si>
  <si>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Projektas įgyvendinamas pagal 2014–2020 m. Europos kaimynystės priemonės Latvijos, Lietuvos ir Baltarusijos bendradarbiavimo per sieną programą. Pagrindinė paramos gavėja – Alytaus miesto savivaldybės administracija kartu su paramos gavėjais – UAB „Dzūkijos vandenys“, Baltarusijos Gardino miesto vandentvarkos įmone „Grodnovodokanal“, Gardino miesto vykdomuoju komitetu – projekto įgyvendinimo metu įsigis priemones ir parengs atitinkamas vandens nutekėjimo paieškos metodikas (programas);  šiuolaikiškas, saugias ir kokybiškas avarijų likvidavimo (kasimo) priemones (vakuuminius ekskavatorius), akustines sirenas su nuotoliniu valdymu; vykdys projekto viešinimo priemones, partnerių susitikimus, seminarus ir kt.</t>
    </r>
  </si>
  <si>
    <r>
      <rPr>
        <sz val="10"/>
        <color theme="1"/>
        <rFont val="Courier New"/>
        <family val="3"/>
        <charset val="186"/>
      </rPr>
      <t xml:space="preserve">    </t>
    </r>
    <r>
      <rPr>
        <b/>
        <sz val="12"/>
        <color rgb="FF000000"/>
        <rFont val="Times New Roman"/>
        <family val="1"/>
        <charset val="186"/>
      </rPr>
      <t>28.01.04 Uždavinys. Energetinio efektyvumo priemonių diegimas</t>
    </r>
  </si>
  <si>
    <r>
      <rPr>
        <sz val="10"/>
        <color theme="1"/>
        <rFont val="Courier New"/>
        <family val="3"/>
        <charset val="186"/>
      </rPr>
      <t xml:space="preserve">    </t>
    </r>
    <r>
      <rPr>
        <sz val="12"/>
        <color rgb="FF000000"/>
        <rFont val="Times New Roman"/>
        <family val="1"/>
        <charset val="186"/>
      </rPr>
      <t>us vykdoma Alytaus miesto savivaldybės tarybos 2013-02-28 sprendimu Nr. T-16 (savivaldybės tarybos 2016-08-25 sprendimo Nr. T-217 redakcija) patvirtinta Alytaus miesto daugiabučių namų energetinio efektyvumo didinimo  2013–2020 m. programa. Jos paskirtis – atkurti ar pagerinti Alytaus miesto daugiabučių namų technines ir energines normatyvines savybes, siekiant esminių statinio reikalavimų visumos išlaikymo, šiluminės energijos sąnaudų mažinimo ir racionalaus energinių išteklių naudojimo, gyventojų išlaidų šildymui mažinimo bei gyvenimo kokybės gerinimo. Įgyvendinant programą bus siekiama skatinti Alytaus miesto gyventojus dalyvauti programoje – šiltinti daugiabučius gyvenamuosius namus diegiant energijos taupymo priemones,  skleisti informaciją apie programos įgyvendinimą, dalyvauti rengiant programos dokumentus bei įgyvendinant programos priemones.</t>
    </r>
  </si>
  <si>
    <r>
      <rPr>
        <sz val="10"/>
        <color theme="1"/>
        <rFont val="Courier New"/>
        <family val="3"/>
        <charset val="186"/>
      </rPr>
      <t xml:space="preserve">    </t>
    </r>
    <r>
      <rPr>
        <b/>
        <i/>
        <u/>
        <sz val="12"/>
        <color rgb="FF000000"/>
        <rFont val="Times New Roman"/>
        <family val="1"/>
        <charset val="186"/>
      </rPr>
      <t>28.01.04.01 Koordinuoti Alytaus miesto daugiabučių namų energetinio efektyvumo didinimo 2013–2020 m. programos įgyvendinimą</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</si>
  <si>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Bus vykdoma Alytaus miesto savivaldybės tarybos 2013-02-28 sprendimu Nr. T-16 (savivaldybės tarybos 2016-08-25 sprendimo Nr. T-217 redakcija) patvirtinta Alytaus miesto daugiabučių namų energetinio efektyvumo didinimo  2013–2020 m. programa. Jos paskirtis – atkurti ar pagerinti Alytaus miesto daugiabučių namų technines ir energines normatyvines savybes, siekiant esminių statinio reikalavimų visumos išlaikymo, šiluminės energijos sąnaudų mažinimo ir racionalaus energinių išteklių naudojimo, gyventojų išlaidų šildymui mažinimo bei gyvenimo kokybės gerinimo. Įgyvendinant programą bus siekiama skatinti Alytaus miesto gyventojus dalyvauti programoje – šiltinti daugiabučius gyvenamuosius namus diegiant energijos taupymo priemones,  skleisti informaciją apie programos įgyvendinimą, dalyvauti rengiant programos dokumentus bei įgyvendinant programos priemones.</t>
    </r>
  </si>
  <si>
    <r>
      <rPr>
        <sz val="10"/>
        <color theme="1"/>
        <rFont val="Courier New"/>
        <family val="3"/>
        <charset val="186"/>
      </rPr>
      <t xml:space="preserve">    </t>
    </r>
    <r>
      <rPr>
        <sz val="12"/>
        <color rgb="FF000000"/>
        <rFont val="Times New Roman"/>
        <family val="1"/>
        <charset val="186"/>
      </rPr>
      <t>Įgyvendinant šį tikslą, siekiama tobulinti miesto viešojo transporto sistemą, tobulinti eismo valdymo sistemą,  mažinti neigiamą transporto poveikį aplinkai, neigiamas transporto eismo pasekmes.</t>
    </r>
  </si>
  <si>
    <r>
      <rPr>
        <sz val="10"/>
        <color theme="1"/>
        <rFont val="Courier New"/>
        <family val="3"/>
        <charset val="186"/>
      </rPr>
      <t xml:space="preserve">    </t>
    </r>
    <r>
      <rPr>
        <b/>
        <sz val="12"/>
        <color rgb="FF000000"/>
        <rFont val="Times New Roman"/>
        <family val="1"/>
        <charset val="186"/>
      </rPr>
      <t>28.02.01 Uždavinys. Viešojo transporto infrastruktūros priežiūra ir plėtra</t>
    </r>
  </si>
  <si>
    <r>
      <rPr>
        <sz val="10"/>
        <color theme="1"/>
        <rFont val="Courier New"/>
        <family val="3"/>
        <charset val="186"/>
      </rPr>
      <t xml:space="preserve">    </t>
    </r>
    <r>
      <rPr>
        <sz val="12"/>
        <color rgb="FF000000"/>
        <rFont val="Times New Roman"/>
        <family val="1"/>
        <charset val="186"/>
      </rPr>
      <t>Įgyvendinant šį uždavinį vykdoma savarankiška savivaldybės funkcija užtikrinti vietinį reguliaraus susisiekimą viešuoju transportu, prižiūrima viešojo transporto infrastruktūra, parengiami maršrutai, stotelių ir vairuotojų grafikai, įdiegtas elektroninis bilietas.</t>
    </r>
  </si>
  <si>
    <r>
      <rPr>
        <sz val="10"/>
        <color theme="1"/>
        <rFont val="Courier New"/>
        <family val="3"/>
        <charset val="186"/>
      </rPr>
      <t xml:space="preserve">    </t>
    </r>
    <r>
      <rPr>
        <b/>
        <i/>
        <u/>
        <sz val="12"/>
        <color rgb="FF000000"/>
        <rFont val="Times New Roman"/>
        <family val="1"/>
        <charset val="186"/>
      </rPr>
      <t>28.02.01.01 Užtikrinti viešojo transporto sistemos veikimą</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</si>
  <si>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Įgyvendinant šią priemonę vykdoma savarankiška savivaldybės funkcija užtikrinti vietinį reguliarų susisiekimą viešuoju transportu, prižiūrima viešojo transporto infrastruktūra, parengiami nauji maršrutai, stotelių ir vairuotojų grafikai, įdiegtas mėnesinis bilietas.</t>
    </r>
  </si>
  <si>
    <r>
      <rPr>
        <sz val="10"/>
        <color theme="1"/>
        <rFont val="Courier New"/>
        <family val="3"/>
        <charset val="186"/>
      </rPr>
      <t xml:space="preserve">    </t>
    </r>
    <r>
      <rPr>
        <b/>
        <i/>
        <u/>
        <sz val="12"/>
        <color rgb="FF000000"/>
        <rFont val="Times New Roman"/>
        <family val="1"/>
        <charset val="186"/>
      </rPr>
      <t>28.02.01.02 Įdiegti darnaus judumo priemones Alytaus mieste</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</si>
  <si>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Įgyvendinus projektą numatyta įdiegti miesto viešojo transporto maršrutų planavimą, bilietų pardavimą, marketingą, tarifų politiką ir informacijos teikimą keleiviams. Ši sistema turėtų  apimti viešojo transporto schemas žemėlapiuose, tvarkaraščius, miesto vietovių  pasiekiamumą, bilietų pardavimo terminalų vietas, jų kainas ir teikiamas lengvatas. Projektas prisidės prie gyventojų, besinaudojančių įdiegtomis darnaus judumo priemonėmis, skaičiaus didinimo.</t>
    </r>
  </si>
  <si>
    <r>
      <rPr>
        <sz val="10"/>
        <color theme="1"/>
        <rFont val="Courier New"/>
        <family val="3"/>
        <charset val="186"/>
      </rPr>
      <t xml:space="preserve">    </t>
    </r>
    <r>
      <rPr>
        <b/>
        <i/>
        <u/>
        <sz val="12"/>
        <color rgb="FF000000"/>
        <rFont val="Times New Roman"/>
        <family val="1"/>
        <charset val="186"/>
      </rPr>
      <t>28.02.01.03 Įsigyti nekenksmingų aplinkai viešojo transporto priemonių</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</si>
  <si>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Numatoma įsigyti nekenksmingų aplinkai visuomeninio transporto priemonių.</t>
    </r>
  </si>
  <si>
    <r>
      <rPr>
        <sz val="10"/>
        <color theme="1"/>
        <rFont val="Courier New"/>
        <family val="3"/>
        <charset val="186"/>
      </rPr>
      <t xml:space="preserve">    </t>
    </r>
    <r>
      <rPr>
        <b/>
        <i/>
        <u/>
        <sz val="12"/>
        <color rgb="FF000000"/>
        <rFont val="Times New Roman"/>
        <family val="1"/>
        <charset val="186"/>
      </rPr>
      <t>28.02.01.05 Teikti viešojo transporto elektroninio bilieto paslaugą</t>
    </r>
  </si>
  <si>
    <r>
      <rPr>
        <sz val="10"/>
        <color theme="1"/>
        <rFont val="Courier New"/>
        <family val="3"/>
        <charset val="186"/>
      </rPr>
      <t xml:space="preserve">    
</t>
    </r>
    <r>
      <rPr>
        <sz val="10"/>
        <color theme="1"/>
        <rFont val="Courier New"/>
        <family val="3"/>
        <charset val="186"/>
      </rPr>
      <t xml:space="preserve">    </t>
    </r>
    <r>
      <rPr>
        <sz val="12"/>
        <color rgb="FF000000"/>
        <rFont val="Times New Roman"/>
        <family val="1"/>
        <charset val="186"/>
      </rPr>
      <t>Numatoma įdiegti viešojo transporto elektroninį bilietą, schemas žemėlapiuose, tvarkaraščius, švieslentes, tai padidins viešojo transporto patrauklumą, patogumą, skatins naudojimąsi juo.</t>
    </r>
  </si>
  <si>
    <r>
      <rPr>
        <b/>
        <sz val="12"/>
        <color rgb="FF000000"/>
        <rFont val="Times New Roman"/>
        <family val="1"/>
        <charset val="186"/>
      </rPr>
      <t xml:space="preserve">Numatomas programos įgyvendinimo rezultatas:
</t>
    </r>
    <r>
      <rPr>
        <sz val="12"/>
        <color rgb="FF000000"/>
        <rFont val="Times New Roman"/>
        <family val="1"/>
        <charset val="186"/>
      </rPr>
      <t>Įgyvendinus programą, bus palaikoma švari aplinka, atitinkanti bendruomenės poreikius, gyventojams bus teikiamos kokybiškos komunalinės paslaugos, prižiūrimi ir modernizuojami savivaldybės inžinerinės ir susisiekimo infrastruktūros objektai.</t>
    </r>
  </si>
  <si>
    <r>
      <rPr>
        <b/>
        <sz val="12"/>
        <color rgb="FF000000"/>
        <rFont val="Times New Roman"/>
        <family val="1"/>
        <charset val="186"/>
      </rPr>
      <t xml:space="preserve">Planuojami programos finansavimo šaltiniai:
</t>
    </r>
    <r>
      <rPr>
        <sz val="12"/>
        <color rgb="FF000000"/>
        <rFont val="Times New Roman"/>
        <family val="1"/>
        <charset val="186"/>
      </rPr>
      <t>1. Savivaldybės biudžeto lėšos;2. Dotacijų iš valstybės ir kitų valstybės valdymo lygių lėšos</t>
    </r>
  </si>
  <si>
    <r>
      <rPr>
        <b/>
        <sz val="12"/>
        <color rgb="FF000000"/>
        <rFont val="Times New Roman"/>
        <family val="1"/>
        <charset val="186"/>
      </rPr>
      <t xml:space="preserve">Susiję Lietuvos Respublikos ir savivaldybės teisės aktai: 
</t>
    </r>
    <r>
      <rPr>
        <sz val="12"/>
        <color rgb="FF000000"/>
        <rFont val="Times New Roman"/>
        <family val="1"/>
        <charset val="186"/>
      </rPr>
      <t>Vietos savivaldos įstatymas, Viešojo administravimo įstatymas, Kelių įstatymas, Žmonių palaikų laidojimo įstatymas, Kapinių tvarkymo taisyklės, Energetikos įstatymas, Statybos įstatymas, Atliekų tvarkymo įstatymas, Kelių transporto kodeksas, Transporto lengvatų įstatymas, Kelių eismo taisyklės, Alytaus miesto tvarkymo ir švaros taisyklės.</t>
    </r>
  </si>
  <si>
    <t>(tūkst, eur)</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</si>
  <si>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</si>
  <si>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</si>
  <si>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</si>
  <si>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</si>
  <si>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</si>
  <si>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2019.11.14</t>
  </si>
  <si>
    <t>Programa parengta siekiant didinti savivaldybės viešųjų erdvių patrauklumą, užtikrinti ir palaikyti švarią aplinką, teikti savivaldybės gyventojams kokybiškas komunalines paslaugas, prižiūrėti ir modernizuoti savivaldybės inžinerinės infrastruktūros objektus, prižiūrėti unikalų Alytaus kraštovaizdį, sudaryti poilsio, pažintinio turizmo sąlygas, propaguoti gamtosaugos idėjas. Vykdant programą, įgyvendinamos Lietuvos Respublikos vietos savivaldos įstatymu nustatytos savarankiškos savivaldybių funkcijos: aplinkos kokybės gerinimas ir apsauga; sanitarijos ir higienos taisyklių tvirtinimas ir jų laikymosi kontrolės organizavimas, švaros ir tvarkos viešosiose vietose užtikrinimas; vietinės reikšmės kelių ir gatvių priežiūra, taisymas, tiesimas bei saugaus eismo sąlygų užtikrinimas; keleivių vežimo vietiniais maršrutais organizavimas; kapinių priežiūros organizavimas, kraštovaizdžio, savivaldybės įsteigtų saugomų teritorijų tvarkymas ir apsauga, savivaldybės teritorijoje esančių želdynų, želdinių apsauga, tvarkymas ir kūrimas; savivaldybės saugomų teritorijų steigimas, apsauga ir tvarkymas.  Programa yra tęstinė.</t>
  </si>
  <si>
    <t>Darni miesto infrastruktūros plėtra</t>
  </si>
  <si>
    <t>Kurti patrauklią, švarią ir saugią miesto gyvenamąją aplinką</t>
  </si>
  <si>
    <t xml:space="preserve">Kodas
</t>
  </si>
  <si>
    <t xml:space="preserve">186.000,00 </t>
  </si>
  <si>
    <t>182.000,00</t>
  </si>
  <si>
    <t>180.000,00</t>
  </si>
  <si>
    <t>3.520</t>
  </si>
  <si>
    <t>3.550</t>
  </si>
  <si>
    <t>3.570</t>
  </si>
  <si>
    <t xml:space="preserve"> PROGRAMOS APRAŠYMAS</t>
  </si>
  <si>
    <t>Ilgalaikis prioritetas
(pagal ASPP)</t>
  </si>
  <si>
    <t>Papildomai įrengtų šviestuvų skaičius</t>
  </si>
  <si>
    <t>Alytaus miesto savivaldybės administracija 01   188706935</t>
  </si>
  <si>
    <t xml:space="preserve">Miesto ūkio skyrius, Aplinkos apsaugos skyrius, VšĮ „Alytaus infrastruktūra“ </t>
  </si>
  <si>
    <t>186.000,00</t>
  </si>
  <si>
    <t>21,00</t>
  </si>
  <si>
    <t>17,00</t>
  </si>
  <si>
    <t>198,00</t>
  </si>
  <si>
    <t>200,00</t>
  </si>
  <si>
    <t>205,00</t>
  </si>
  <si>
    <t>Kelionių visuomeniniu transportu, apmokėtų elektroniniu bilietu, skaičius (tūkst.)</t>
  </si>
  <si>
    <t xml:space="preserve">1.350,00 </t>
  </si>
  <si>
    <t>1.400,00</t>
  </si>
  <si>
    <t>1.450,00</t>
  </si>
  <si>
    <t>1.350,00</t>
  </si>
  <si>
    <r>
      <t xml:space="preserve"> </t>
    </r>
    <r>
      <rPr>
        <sz val="12"/>
        <color theme="1"/>
        <rFont val="Times New Roman"/>
        <family val="1"/>
        <charset val="186"/>
      </rPr>
      <t xml:space="preserve">2020 metai </t>
    </r>
  </si>
  <si>
    <r>
      <t xml:space="preserve">    </t>
    </r>
    <r>
      <rPr>
        <b/>
        <sz val="12"/>
        <color theme="1"/>
        <rFont val="Times New Roman"/>
        <family val="1"/>
        <charset val="186"/>
      </rPr>
      <t xml:space="preserve">Tikslo įgyvendinimo aprašymas: </t>
    </r>
  </si>
  <si>
    <t xml:space="preserve">    Šiuo tikslu siekiama  sutvarkyti ir humanizuoti gyvenamųjų rajonų viešųjų  erdvių infrastruktūrą, vykdyti miesto infrastruktūros objektų priežiūrą, einamąjį remontą, formuoti saugią ir patogią gyvenamąją ir rekreacinę aplinką, prižiūrėti ir plėtoti želdynus ir želdinius, užtikrinti pėsčiųjų ir eismo dalyvių saugumą.</t>
  </si>
  <si>
    <r>
      <t xml:space="preserve">    </t>
    </r>
    <r>
      <rPr>
        <b/>
        <sz val="12"/>
        <color theme="1"/>
        <rFont val="Times New Roman"/>
        <family val="1"/>
        <charset val="186"/>
      </rPr>
      <t>28.01.01 Uždavinys. Miesto infrastruktūros objektų priežiūra</t>
    </r>
  </si>
  <si>
    <t xml:space="preserve">    Įgyvendinant šį uždavinį bus tvarkomos bendro naudojimo teritorijos, miesto viešosios kapinės, prižiūrimos ir remontuojamos gatvės, prižiūrimi miesto želdynai, viešųjų teritorijų apšvietimo tinklai. Uždaviniui  įgyvendinti bus vykdomos penkios priemonės.</t>
  </si>
  <si>
    <r>
      <t xml:space="preserve">    </t>
    </r>
    <r>
      <rPr>
        <b/>
        <u/>
        <sz val="12"/>
        <color theme="1"/>
        <rFont val="Times New Roman"/>
        <family val="1"/>
        <charset val="186"/>
      </rPr>
      <t>Šiam uždaviniui įgyvendinti numatytos priemonės</t>
    </r>
  </si>
  <si>
    <r>
      <t xml:space="preserve">    </t>
    </r>
    <r>
      <rPr>
        <b/>
        <i/>
        <u/>
        <sz val="12"/>
        <color theme="1"/>
        <rFont val="Times New Roman"/>
        <family val="1"/>
        <charset val="186"/>
      </rPr>
      <t>28.01.01.01 Prižiūrėti gatvių ir viešųjų erdvių apšvietimo tinklus</t>
    </r>
  </si>
  <si>
    <t xml:space="preserve">    
    Pagal viešųjų pirkimų procedūras parinkus rangovus ir sudarius sutartis, prižiūrimi gatvių apšvietimo tinklai (vykdomi apšvietimo tinklų priežiūros darbai, apmokama už apšvietimui sunaudotą elektros energiją).</t>
  </si>
  <si>
    <r>
      <t xml:space="preserve">    </t>
    </r>
    <r>
      <rPr>
        <b/>
        <i/>
        <u/>
        <sz val="12"/>
        <color theme="1"/>
        <rFont val="Times New Roman"/>
        <family val="1"/>
        <charset val="186"/>
      </rPr>
      <t>28.01.01.02 Tvarkyti viešąsias teritorijas</t>
    </r>
  </si>
  <si>
    <t xml:space="preserve">    
    Savivaldybės teritorijoje esančių želdynų, želdinių apsauga, tvarkymas ir kūrimas, aplinkos kokybės gerinimas ir apsauga, miesto viešųjų vietų švaros ir tvarkos užtikrinimas.
Atliekami šie darbai: 
1. sanitarinis valymas ir aplinkos apsauga (žaliųjų plotų, šaligatvių, pėsčiųjų ir dviračių takų, gatvių važiuojamosios dalies valymas, aplinkos oro kokybės gerinimo priemonių vykdymas, miesto šiukšlių urnų priežiūra) vasarą ir žiemą;
2. miesto želdynų priežiūra (šienaujami žalieji miesto plotai, pjaunami avariniai medžiai);
3. fontanų priežiūra (Rotušės a. fontanas, Pirmojo Alytaus aikštės fontanai, Senamiesčio skvero fontanas, fontanas prie Sporto ir rekreacijos centro rūmų, Miesto sodo fontanas);
4. miesto parkų, pliažų, gėlynų, miesto teritorijoje esančių ežerėlių (Didžiosios ir Mažosios Dailidžių, Gulbynės) ir Nemuno pakrančių, nekilnojamojo kultūros paveldo objektų priežiūra;
5. kitos paslaugos (suoliukų, autobusų stotelių priežiūra ir remontas, nuomojami su priežiūra biotualetai miesto renginių metu ir kt.).</t>
  </si>
  <si>
    <r>
      <t xml:space="preserve">    </t>
    </r>
    <r>
      <rPr>
        <b/>
        <i/>
        <u/>
        <sz val="12"/>
        <color theme="1"/>
        <rFont val="Times New Roman"/>
        <family val="1"/>
        <charset val="186"/>
      </rPr>
      <t>28.01.01.03 Atlikti miesto infrastruktūros objektų eksploatacinį remontą</t>
    </r>
  </si>
  <si>
    <r>
      <t xml:space="preserve">    </t>
    </r>
    <r>
      <rPr>
        <b/>
        <i/>
        <u/>
        <sz val="12"/>
        <color theme="1"/>
        <rFont val="Times New Roman"/>
        <family val="1"/>
        <charset val="186"/>
      </rPr>
      <t>28.01.01.04 Prižiūrėti kapines</t>
    </r>
  </si>
  <si>
    <t xml:space="preserve">    
    Miesto kapinių priežiūra (prižiūrimos miesto Daugų g., Klevų g., prie Šv. Angelų Sargų bažnyčios esančios ir Užupių viešosios kapinės, iš jų išvežamos  šiukšlės, laidojimui paruošiami nauji plotai ir kt.)</t>
  </si>
  <si>
    <r>
      <t xml:space="preserve">    </t>
    </r>
    <r>
      <rPr>
        <b/>
        <i/>
        <u/>
        <sz val="12"/>
        <color theme="1"/>
        <rFont val="Times New Roman"/>
        <family val="1"/>
        <charset val="186"/>
      </rPr>
      <t>28.01.01.05 Prižiūrėti žvyruotas gatves</t>
    </r>
  </si>
  <si>
    <r>
      <t xml:space="preserve">    </t>
    </r>
    <r>
      <rPr>
        <b/>
        <sz val="12"/>
        <color theme="1"/>
        <rFont val="Times New Roman"/>
        <family val="1"/>
        <charset val="186"/>
      </rPr>
      <t>28.01.02 Uždavinys. Eismo saugumo užtikrinimas mieste</t>
    </r>
  </si>
  <si>
    <t xml:space="preserve">    Skirtas padėti įgyvendinti saugaus eismo viziją, kad mieste nežūtų, sužeidimų nepatirtų nė vienas eismo dalyvis, taip pat būtų išvengta kuo daugiau techninių avarijų.</t>
  </si>
  <si>
    <r>
      <t xml:space="preserve">    </t>
    </r>
    <r>
      <rPr>
        <b/>
        <i/>
        <u/>
        <sz val="12"/>
        <color theme="1"/>
        <rFont val="Times New Roman"/>
        <family val="1"/>
        <charset val="186"/>
      </rPr>
      <t>28.01.02.01 Prižiūrėti saugaus eismo reguliavimo priemones</t>
    </r>
  </si>
  <si>
    <t xml:space="preserve">    
    Įgyvendinant uždavinį bus prižiūrimos ir remontuojamos esamos eismo reguliavimo priemonės ir diegiamos naujos saugaus eismo reguliavimo, darnaus judumo  priemonės.</t>
  </si>
  <si>
    <r>
      <t xml:space="preserve">    </t>
    </r>
    <r>
      <rPr>
        <b/>
        <i/>
        <u/>
        <sz val="12"/>
        <color theme="1"/>
        <rFont val="Times New Roman"/>
        <family val="1"/>
        <charset val="186"/>
      </rPr>
      <t>28.01.02.02 Diegti naujas saugaus eismo reguliavimo, universalaus dizaino priemones</t>
    </r>
  </si>
  <si>
    <t xml:space="preserve">    
    Šia priemone planuojama įsigyti ir įrengti naujas, universalaus dizaino eismo saugumo didinimo priemones.</t>
  </si>
  <si>
    <r>
      <t xml:space="preserve">    </t>
    </r>
    <r>
      <rPr>
        <b/>
        <sz val="12"/>
        <color theme="1"/>
        <rFont val="Times New Roman"/>
        <family val="1"/>
        <charset val="186"/>
      </rPr>
      <t>28.01.03 Uždavinys. Aplinkos apsaugos kokybės gerinimas</t>
    </r>
  </si>
  <si>
    <t xml:space="preserve">    Siekiama prižiūrėti, saugoti ir gausinti miesto gamtinę aplinką, plėtoti atliekų tvarkymo ir rūšiavimo sistemą, ugdyti sąmoningumą ir atsakomybę už aplinkos apsaugą. Įgyvendinamos  aplinkos oro kokybės valdymo priemonės, želdynų klasifikacijos, augimo vietų, inventorizavimo, apskaitos, stebėsenos, apsaugos, tvarkymo, planavimo projektavimo ir kūrimo, veisimo priemonės.</t>
  </si>
  <si>
    <r>
      <t xml:space="preserve">    </t>
    </r>
    <r>
      <rPr>
        <b/>
        <i/>
        <u/>
        <sz val="12"/>
        <color theme="1"/>
        <rFont val="Times New Roman"/>
        <family val="1"/>
        <charset val="186"/>
      </rPr>
      <t>28.01.03.01 Įgyvendinti savivaldybės aplinkos apsaugos rėmimo specialiosios programos priemones</t>
    </r>
  </si>
  <si>
    <t xml:space="preserve">    
    Įgyvendinamos Alytaus miesto savivaldybės tarybos sprendimu patvirtintos Alytaus miesto savivaldybės aplinkos apsaugos rėmimo specialiosios programos priemonės: aplinkos kokybės gerinimo ir apsaugos priemonės; atliekų tvarkymo infrastruktūros plėtros priemonės; atliekų, kurių turėtojo nustatyti neįmanoma arba kuris nebeegzistuoja, tvarkymo priemonės; aplinkos monitoringo, prevencinės, aplinkos atkūrimo priemonės; visuomenės švietimo ir mokymo aplinkosaugos klausimais priemonės; želdynų ir želdinių apsaugos, tvarkymo, būklės stebėsenos, želdynų kūrimo, želdinių veisimo, inventorizacijos priemonės. Įgyvendinant priemones, vykdoma savarankiška savivaldybių funkcija – aplinkos kokybės gerinimas ir apsauga. Įgyvendinus Savivaldybės aplinkos apsaugos rėmimo specialiosios programos priemones, teisės aktų nustatyta tvarka rengiama ir savivaldybės tarybai teikiama tvirtinti programos priemonių vykdymo metinė ataskaita. Patvirtinta ataskaita pateikiama Aplinkos apsaugos departamento prie Aplinkos ministerijos Alytaus valdybai – ji detaliai patikrina ataskaitoje pateiktus duomenis.</t>
  </si>
  <si>
    <r>
      <t xml:space="preserve">    </t>
    </r>
    <r>
      <rPr>
        <b/>
        <i/>
        <u/>
        <sz val="12"/>
        <color theme="1"/>
        <rFont val="Times New Roman"/>
        <family val="1"/>
        <charset val="186"/>
      </rPr>
      <t>28.01.03.02 Tvarkyti komunalines atliekas</t>
    </r>
  </si>
  <si>
    <t xml:space="preserve">    
    Regioniniu principu organizuojamas  Alytaus miesto savivaldybės teritorijos komunalinių atliekų tvarkymas, t. y. surenkamos, transportuojamos ir  mechaniniu-biologiniu būdu apdorojamos komunalinės atliekos. Vykdoma savarankiška savivaldybių funkcija – komunalinių atliekų tvarkymo sistemų diegimas, antrinių žaliavų surinkimo ir perdirbimo organizavimas, sąvartynų įrengimas ir eksploatavimas.</t>
  </si>
  <si>
    <r>
      <t xml:space="preserve">    </t>
    </r>
    <r>
      <rPr>
        <b/>
        <i/>
        <u/>
        <sz val="12"/>
        <color theme="1"/>
        <rFont val="Times New Roman"/>
        <family val="1"/>
        <charset val="186"/>
      </rPr>
      <t>28.01.03.03 Sutvarkyti užterštą naftos bazės teritoriją Alytaus miesto savivaldybėje, Santaikos g.</t>
    </r>
  </si>
  <si>
    <r>
      <t xml:space="preserve">    </t>
    </r>
    <r>
      <rPr>
        <b/>
        <i/>
        <u/>
        <sz val="12"/>
        <color theme="1"/>
        <rFont val="Times New Roman"/>
        <family val="1"/>
        <charset val="186"/>
      </rPr>
      <t>28.01.03.05 Tvarkyti asbesto turinčių gaminių atliekas</t>
    </r>
  </si>
  <si>
    <t xml:space="preserve">    
    Lietuvos Respublikos aplinkos ministerjai skyrus dotacijos lėšas, Alytaus miesto teritorijoje bus vykdomas asbesto turinčių gaminių atliekų surinkimas apvažiavimo būdu, transportavimas ir saugus šalinimas Alytaus regioniniame nepavojingų atliekų sąvaryne. Atliekos bus surenkamos iš fizinių asmenų , visuomeninės paskirties pastatų ir daugiabučių namų savininkų bendrijų bei bešeimininkėmis atliekomis užterštos miesto bendro naudojimo teritorijos."</t>
  </si>
  <si>
    <r>
      <t xml:space="preserve">    </t>
    </r>
    <r>
      <rPr>
        <b/>
        <i/>
        <u/>
        <sz val="12"/>
        <color theme="1"/>
        <rFont val="Times New Roman"/>
        <family val="1"/>
        <charset val="186"/>
      </rPr>
      <t>28.01.03.06 Vykdyti Kraujasiurbių upinių mašalų populiacijos pokyčių stebėjimo ir populiacijos reguliavimo projektą (Druskininkų savivaldybė)</t>
    </r>
  </si>
  <si>
    <t xml:space="preserve">    
    Alytaus miesto savivaldybė kartu su kitomis Alytaus regiono savivaldybėmis dalyvauja bendrame  Kraujasiurbių upinių mašalų populiacijos pokyčių stebėjimo ir reguliavimo projekte. Vykdant projektą planuojama į Nemuno upę supilti biologinio preparato „Vecto bac 12AS“.</t>
  </si>
  <si>
    <r>
      <t xml:space="preserve">    </t>
    </r>
    <r>
      <rPr>
        <b/>
        <i/>
        <u/>
        <sz val="12"/>
        <color theme="1"/>
        <rFont val="Times New Roman"/>
        <family val="1"/>
        <charset val="186"/>
      </rPr>
      <t>28.01.03.07 Vykdyti Valstybių bendradarbiavimo stiprinimo ir būtinųjų sąlygų sukūrimo sprendžiant bendrus aplinkosaugos iššūkius projektą</t>
    </r>
  </si>
  <si>
    <t xml:space="preserve">    
    Projektas įgyvendinamas pagal 2014–2020 m. Europos kaimynystės priemonės Latvijos, Lietuvos ir Baltarusijos bendradarbiavimo per sieną programą. Pagrindinė paramos gavėja – Alytaus miesto savivaldybės administracija kartu su paramos gavėjais – UAB „Dzūkijos vandenys“, Baltarusijos Gardino miesto vandentvarkos įmone „Grodnovodokanal“, Gardino miesto vykdomuoju komitetu – projekto įgyvendinimo metu įsigis priemones ir parengs atitinkamas vandens nutekėjimo paieškos metodikas (programas);  šiuolaikiškas, saugias ir kokybiškas avarijų likvidavimo (kasimo) priemones (vakuuminius ekskavatorius), akustines sirenas su nuotoliniu valdymu; vykdys projekto viešinimo priemones, partnerių susitikimus, seminarus ir kt.</t>
  </si>
  <si>
    <r>
      <t xml:space="preserve">    </t>
    </r>
    <r>
      <rPr>
        <b/>
        <sz val="12"/>
        <color theme="1"/>
        <rFont val="Times New Roman"/>
        <family val="1"/>
        <charset val="186"/>
      </rPr>
      <t>28.01.04 Uždavinys. Energetinio efektyvumo priemonių diegimas</t>
    </r>
  </si>
  <si>
    <r>
      <t xml:space="preserve">    </t>
    </r>
    <r>
      <rPr>
        <b/>
        <i/>
        <u/>
        <sz val="12"/>
        <color theme="1"/>
        <rFont val="Times New Roman"/>
        <family val="1"/>
        <charset val="186"/>
      </rPr>
      <t>28.01.04.01 Koordinuoti Alytaus miesto daugiabučių namų energetinio efektyvumo didinimo 2013–2020 m. programos įgyvendinimą</t>
    </r>
  </si>
  <si>
    <t xml:space="preserve">    
    Bus vykdoma Alytaus miesto savivaldybės tarybos 2013-02-28 sprendimu Nr. T-16 (savivaldybės tarybos 2016-08-25 sprendimo Nr. T-217 redakcija) patvirtinta Alytaus miesto daugiabučių namų energetinio efektyvumo didinimo  2013–2020 m. programa. Jos paskirtis – atkurti ar pagerinti Alytaus miesto daugiabučių namų technines ir energines normatyvines savybes, siekiant esminių statinio reikalavimų visumos išlaikymo, šiluminės energijos sąnaudų mažinimo ir racionalaus energinių išteklių naudojimo, gyventojų išlaidų šildymui mažinimo bei gyvenimo kokybės gerinimo. Įgyvendinant programą bus siekiama skatinti Alytaus miesto gyventojus dalyvauti programoje – šiltinti daugiabučius gyvenamuosius namus diegiant energijos taupymo priemones,  skleisti informaciją apie programos įgyvendinimą, dalyvauti rengiant programos dokumentus bei įgyvendinant programos priemones.</t>
  </si>
  <si>
    <t xml:space="preserve">    Įgyvendinant šį tikslą, siekiama tobulinti miesto viešojo transporto sistemą, tobulinti eismo valdymo sistemą,  mažinti neigiamą transporto poveikį aplinkai, neigiamas transporto eismo pasekmes.</t>
  </si>
  <si>
    <r>
      <t xml:space="preserve">    </t>
    </r>
    <r>
      <rPr>
        <b/>
        <sz val="12"/>
        <color theme="1"/>
        <rFont val="Times New Roman"/>
        <family val="1"/>
        <charset val="186"/>
      </rPr>
      <t>28.02.01 Uždavinys. Viešojo transporto infrastruktūros priežiūra ir plėtra</t>
    </r>
  </si>
  <si>
    <t xml:space="preserve">    Įgyvendinant šį uždavinį vykdoma savarankiška savivaldybės funkcija užtikrinti vietinį reguliaraus susisiekimą viešuoju transportu, prižiūrima viešojo transporto infrastruktūra, parengiami maršrutai, stotelių ir vairuotojų grafikai, įdiegtas elektroninis bilietas.</t>
  </si>
  <si>
    <r>
      <t xml:space="preserve">    </t>
    </r>
    <r>
      <rPr>
        <b/>
        <i/>
        <u/>
        <sz val="12"/>
        <color theme="1"/>
        <rFont val="Times New Roman"/>
        <family val="1"/>
        <charset val="186"/>
      </rPr>
      <t>28.02.01.01 Užtikrinti viešojo transporto sistemos veikimą</t>
    </r>
  </si>
  <si>
    <t xml:space="preserve">    
    Įgyvendinant šią priemonę vykdoma savarankiška savivaldybės funkcija užtikrinti vietinį reguliarų susisiekimą viešuoju transportu, prižiūrima viešojo transporto infrastruktūra, parengiami nauji maršrutai, stotelių ir vairuotojų grafikai, įdiegtas mėnesinis bilietas.</t>
  </si>
  <si>
    <r>
      <t xml:space="preserve">    </t>
    </r>
    <r>
      <rPr>
        <b/>
        <i/>
        <u/>
        <sz val="12"/>
        <color theme="1"/>
        <rFont val="Times New Roman"/>
        <family val="1"/>
        <charset val="186"/>
      </rPr>
      <t>28.02.01.02 Įdiegti darnaus judumo priemones Alytaus mieste</t>
    </r>
  </si>
  <si>
    <t xml:space="preserve">    
    Įgyvendinus projektą numatyta įdiegti miesto viešojo transporto maršrutų planavimą, bilietų pardavimą, marketingą, tarifų politiką ir informacijos teikimą keleiviams. Ši sistema turėtų  apimti viešojo transporto schemas žemėlapiuose, tvarkaraščius, miesto vietovių  pasiekiamumą, bilietų pardavimo terminalų vietas, jų kainas ir teikiamas lengvatas. Projektas prisidės prie gyventojų, besinaudojančių įdiegtomis darnaus judumo priemonėmis, skaičiaus didinimo.</t>
  </si>
  <si>
    <r>
      <t xml:space="preserve">    </t>
    </r>
    <r>
      <rPr>
        <b/>
        <i/>
        <u/>
        <sz val="12"/>
        <color theme="1"/>
        <rFont val="Times New Roman"/>
        <family val="1"/>
        <charset val="186"/>
      </rPr>
      <t>28.02.01.03 Įsigyti nekenksmingų aplinkai viešojo transporto priemonių</t>
    </r>
  </si>
  <si>
    <r>
      <t xml:space="preserve">    </t>
    </r>
    <r>
      <rPr>
        <b/>
        <i/>
        <u/>
        <sz val="12"/>
        <color theme="1"/>
        <rFont val="Times New Roman"/>
        <family val="1"/>
        <charset val="186"/>
      </rPr>
      <t>28.02.01.05 Teikti viešojo transporto elektroninio bilieto paslaugą</t>
    </r>
  </si>
  <si>
    <t xml:space="preserve">    
    Numatoma įdiegti viešojo transporto elektroninį bilietą, schemas žemėlapiuose, tvarkaraščius, švieslentes, tai padidins viešojo transporto patrauklumą, patogumą, skatins naudojimąsi juo.</t>
  </si>
  <si>
    <r>
      <t xml:space="preserve">Numatomas programos įgyvendinimo rezultatas:
</t>
    </r>
    <r>
      <rPr>
        <sz val="12"/>
        <color theme="1"/>
        <rFont val="Times New Roman"/>
        <family val="1"/>
        <charset val="186"/>
      </rPr>
      <t>Įgyvendinus programą, bus palaikoma švari aplinka, atitinkanti bendruomenės poreikius, gyventojams bus teikiamos kokybiškos komunalinės paslaugos, prižiūrimi ir modernizuojami savivaldybės inžinerinės ir susisiekimo infrastruktūros objektai.</t>
    </r>
  </si>
  <si>
    <r>
      <t xml:space="preserve">Planuojami programos finansavimo šaltiniai:
</t>
    </r>
    <r>
      <rPr>
        <sz val="12"/>
        <color theme="1"/>
        <rFont val="Times New Roman"/>
        <family val="1"/>
        <charset val="186"/>
      </rPr>
      <t>1. Savivaldybės biudžeto lėšos; 2. Dotacijų iš valstybės ir kitų valstybės valdymo lygių lėšos (ir ES lėšos).</t>
    </r>
  </si>
  <si>
    <r>
      <t xml:space="preserve">Susiję Lietuvos Respublikos ir savivaldybės teisės aktai: 
</t>
    </r>
    <r>
      <rPr>
        <sz val="12"/>
        <color theme="1"/>
        <rFont val="Times New Roman"/>
        <family val="1"/>
        <charset val="186"/>
      </rPr>
      <t>Vietos savivaldos įstatymas, Viešojo administravimo įstatymas, Kelių įstatymas, Žmonių palaikų laidojimo įstatymas, Kapinių tvarkymo taisyklės, Energetikos įstatymas, Statybos įstatymas, Atliekų tvarkymo įstatymas, Kelių transporto kodeksas, Transporto lengvatų įstatymas, Kelių eismo taisyklės, Alytaus miesto tvarkymo ir švaros taisyklės.</t>
    </r>
  </si>
  <si>
    <t xml:space="preserve">    
    Įgyvendinant šią priemonę vykdoma savarankiškoji savivaldybės funkcija – savivaldybės vietinės reikšmės kelių ir gatvių priežiūra ir remontas. Pagal viešųjų pirkimų procedūras parinkus rangovus ir sudarius sutartis, atliekami šie darbai: asfaltbetonio dangos duobių taisymas, A. Juozapavičiaus tilto, Lietuvos tūkstantmečio tilto, pėsčiųjų ir dviračių tilto per Nemuną, Dovainiškių g. estakados priežiūra, tunelio po Vilniaus g., Žaliosios g. tunelio priežiūra.</t>
  </si>
  <si>
    <t xml:space="preserve">    
    Žvyruotų gatvių priežiūra ir remontas (gatvių su žvyro danga greideriavimas, kelkraščių remontas, kelio griovių išvalymas, pralaidų išvalymas, sniego valymas ir barstymas žiemos metu).</t>
  </si>
  <si>
    <t xml:space="preserve">      Planuojama pagal parengtą užterštos teritorijos tvarkymo planą išvalyti ir sutvarkyti praeityje užterštą skystais naftos produktais buvusią Alytaus naftos produktų bazės Santaikos g. ir jos gretimybių teritoriją – panaikinti taršos grėsmę Vidzgirio vandenvietės ištekliams, miesto gyventojų šachtiniams šuliniams, sumažinti užterštos teritorijos neigiamą poveikį augalijai ir žmonių sveikatai. Iš šios teritorijos bus pašalinti skystieji naftos produktai, susikaupę ant gruntinio vandens paviršiaus, sumažintas grunto ir gruntinio vandens užterštumo lygis ir sudarytos sąlygos jam savaime apsivalyti.</t>
  </si>
  <si>
    <t xml:space="preserve">      Bus vykdoma Alytaus miesto savivaldybės tarybos 2013-02-28 sprendimu Nr. T-16 (savivaldybės tarybos 2016-08-25 sprendimo Nr. T-217 redakcija) patvirtinta Alytaus miesto daugiabučių namų energetinio efektyvumo didinimo  2013–2020 m. programa. Jos paskirtis – atkurti ar pagerinti Alytaus miesto daugiabučių namų technines ir energines normatyvines savybes, siekiant esminių statinio reikalavimų visumos išlaikymo, šiluminės energijos sąnaudų mažinimo ir racionalaus energinių išteklių naudojimo, gyventojų išlaidų šildymui mažinimo bei gyvenimo kokybės gerinimo. Įgyvendinant programą bus siekiama skatinti Alytaus miesto gyventojus dalyvauti programoje – šiltinti daugiabučius gyvenamuosius namus diegiant energijos taupymo priemones,  skleisti informaciją apie programos įgyvendinimą, dalyvauti rengiant programos dokumentus bei įgyvendinant programos priemones.</t>
  </si>
  <si>
    <t xml:space="preserve">    Numatoma įsigyti nekenksmingų aplinkai visuomeninio transporto priemonių.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</si>
</sst>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22"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sz val="11"/>
      <name val="Calibri"/>
      <family val="2"/>
      <charset val="186"/>
    </font>
    <font>
      <i/>
      <sz val="12"/>
      <color rgb="FF000000"/>
      <name val="Times New Roman"/>
      <family val="1"/>
      <charset val="186"/>
    </font>
    <font>
      <sz val="12"/>
      <color rgb="FF000000"/>
      <name val="Times New Roman"/>
      <family val="1"/>
      <charset val="186"/>
    </font>
    <font>
      <sz val="10"/>
      <name val="Courier New"/>
      <family val="3"/>
      <charset val="186"/>
    </font>
    <font>
      <sz val="10"/>
      <color theme="1"/>
      <name val="Courier New"/>
      <family val="3"/>
      <charset val="186"/>
    </font>
    <font>
      <b/>
      <u/>
      <sz val="12"/>
      <color rgb="FF000000"/>
      <name val="Times New Roman"/>
      <family val="1"/>
      <charset val="186"/>
    </font>
    <font>
      <b/>
      <i/>
      <u/>
      <sz val="12"/>
      <color rgb="FF000000"/>
      <name val="Times New Roman"/>
      <family val="1"/>
      <charset val="186"/>
    </font>
    <font>
      <b/>
      <sz val="10"/>
      <color rgb="FF000000"/>
      <name val="Times New Roman"/>
      <family val="1"/>
      <charset val="186"/>
    </font>
    <font>
      <sz val="10"/>
      <color rgb="FF000000"/>
      <name val="Times New Roman"/>
      <family val="1"/>
      <charset val="186"/>
    </font>
    <font>
      <sz val="10"/>
      <name val="Arial"/>
      <family val="2"/>
      <charset val="186"/>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b/>
      <i/>
      <u/>
      <sz val="12"/>
      <color theme="1"/>
      <name val="Times New Roman"/>
      <family val="1"/>
      <charset val="186"/>
    </font>
  </fonts>
  <fills count="7">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rgb="FFCEF7DB"/>
        <bgColor rgb="FFCEF7DB"/>
      </patternFill>
    </fill>
    <fill>
      <patternFill patternType="solid">
        <fgColor theme="0" tint="-4.9989318521683403E-2"/>
        <bgColor indexed="64"/>
      </patternFill>
    </fill>
  </fills>
  <borders count="53">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applyBorder="0"/>
    <xf numFmtId="0" fontId="2" fillId="2" borderId="0"/>
    <xf numFmtId="0" fontId="16" fillId="2" borderId="0"/>
  </cellStyleXfs>
  <cellXfs count="220">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xf numFmtId="0" fontId="5" fillId="2" borderId="5" xfId="0" applyFont="1" applyFill="1" applyBorder="1"/>
    <xf numFmtId="165" fontId="3" fillId="2" borderId="6" xfId="1" applyNumberFormat="1" applyFont="1" applyFill="1" applyBorder="1" applyAlignment="1">
      <alignment horizontal="right" vertical="top" wrapText="1" readingOrder="1"/>
    </xf>
    <xf numFmtId="165" fontId="1" fillId="2" borderId="6" xfId="1" applyNumberFormat="1" applyFont="1" applyFill="1" applyBorder="1" applyAlignment="1">
      <alignment horizontal="right" vertical="top" wrapText="1" readingOrder="1"/>
    </xf>
    <xf numFmtId="0" fontId="7" fillId="2" borderId="0" xfId="0" applyFont="1" applyFill="1" applyBorder="1"/>
    <xf numFmtId="0" fontId="9" fillId="2" borderId="2" xfId="1" applyNumberFormat="1" applyFont="1" applyFill="1" applyBorder="1" applyAlignment="1">
      <alignment vertical="top" wrapText="1" readingOrder="1"/>
    </xf>
    <xf numFmtId="0" fontId="6" fillId="2" borderId="2" xfId="1" applyNumberFormat="1" applyFont="1" applyFill="1" applyBorder="1" applyAlignment="1">
      <alignment vertical="top" wrapText="1" readingOrder="1"/>
    </xf>
    <xf numFmtId="0" fontId="9" fillId="2" borderId="2" xfId="1" applyNumberFormat="1" applyFont="1" applyFill="1" applyBorder="1" applyAlignment="1">
      <alignment horizontal="center" vertical="top" wrapText="1" readingOrder="1"/>
    </xf>
    <xf numFmtId="0" fontId="7" fillId="2" borderId="9" xfId="1" applyNumberFormat="1" applyFont="1" applyFill="1" applyBorder="1" applyAlignment="1">
      <alignment vertical="top" wrapText="1"/>
    </xf>
    <xf numFmtId="0" fontId="7" fillId="2" borderId="10" xfId="1" applyNumberFormat="1" applyFont="1" applyFill="1" applyBorder="1" applyAlignment="1">
      <alignment vertical="top" wrapText="1"/>
    </xf>
    <xf numFmtId="0" fontId="7" fillId="2" borderId="11" xfId="1" applyNumberFormat="1" applyFont="1" applyFill="1" applyBorder="1" applyAlignment="1">
      <alignment vertical="top" wrapText="1"/>
    </xf>
    <xf numFmtId="0" fontId="7" fillId="2" borderId="7" xfId="1" applyNumberFormat="1" applyFont="1" applyFill="1" applyBorder="1" applyAlignment="1">
      <alignment vertical="top" wrapText="1"/>
    </xf>
    <xf numFmtId="0" fontId="7" fillId="2" borderId="12" xfId="1" applyNumberFormat="1" applyFont="1" applyFill="1" applyBorder="1" applyAlignment="1">
      <alignment vertical="top" wrapText="1"/>
    </xf>
    <xf numFmtId="0" fontId="14" fillId="2" borderId="2" xfId="1" applyNumberFormat="1" applyFont="1" applyFill="1" applyBorder="1" applyAlignment="1">
      <alignment horizontal="center" vertical="center" wrapText="1" readingOrder="1"/>
    </xf>
    <xf numFmtId="0" fontId="15" fillId="2" borderId="2" xfId="1" applyNumberFormat="1" applyFont="1" applyFill="1" applyBorder="1" applyAlignment="1">
      <alignment horizontal="left" vertical="center" wrapText="1" readingOrder="1"/>
    </xf>
    <xf numFmtId="165" fontId="15" fillId="2" borderId="2" xfId="1" applyNumberFormat="1" applyFont="1" applyFill="1" applyBorder="1" applyAlignment="1">
      <alignment horizontal="right" vertical="top" wrapText="1" readingOrder="1"/>
    </xf>
    <xf numFmtId="0" fontId="15" fillId="2" borderId="2" xfId="1" applyNumberFormat="1" applyFont="1" applyFill="1" applyBorder="1" applyAlignment="1">
      <alignment vertical="top" wrapText="1" readingOrder="1"/>
    </xf>
    <xf numFmtId="0" fontId="15" fillId="2" borderId="0" xfId="1" applyNumberFormat="1" applyFont="1" applyFill="1" applyBorder="1" applyAlignment="1">
      <alignment horizontal="left" vertical="top" wrapText="1" readingOrder="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top" wrapText="1"/>
      <protection locked="0"/>
    </xf>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3" fillId="2" borderId="0" xfId="0" applyNumberFormat="1" applyFont="1" applyFill="1" applyAlignment="1" applyProtection="1">
      <alignment horizontal="center" wrapText="1"/>
    </xf>
    <xf numFmtId="0" fontId="4" fillId="2" borderId="0" xfId="0" applyFont="1" applyFill="1" applyBorder="1"/>
    <xf numFmtId="0" fontId="1" fillId="4" borderId="1" xfId="0" applyNumberFormat="1" applyFont="1" applyFill="1" applyBorder="1" applyAlignment="1" applyProtection="1">
      <alignment horizontal="right" vertical="top" wrapText="1"/>
      <protection locked="0"/>
    </xf>
    <xf numFmtId="0" fontId="1" fillId="5" borderId="1"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protection locked="0"/>
    </xf>
    <xf numFmtId="164" fontId="3" fillId="3" borderId="21" xfId="0" applyNumberFormat="1" applyFont="1" applyFill="1" applyBorder="1" applyAlignment="1" applyProtection="1">
      <alignment horizontal="right" vertical="top" wrapText="1"/>
    </xf>
    <xf numFmtId="164" fontId="1" fillId="4" borderId="21" xfId="0" applyNumberFormat="1" applyFont="1" applyFill="1" applyBorder="1" applyAlignment="1" applyProtection="1">
      <alignment horizontal="right" vertical="top" wrapText="1"/>
    </xf>
    <xf numFmtId="164" fontId="1" fillId="5" borderId="21" xfId="0" applyNumberFormat="1" applyFont="1" applyFill="1" applyBorder="1" applyAlignment="1" applyProtection="1">
      <alignment horizontal="right" vertical="top" wrapText="1"/>
    </xf>
    <xf numFmtId="164" fontId="1" fillId="2" borderId="21"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1" fillId="2" borderId="21" xfId="0" applyNumberFormat="1" applyFont="1" applyFill="1" applyBorder="1" applyAlignment="1" applyProtection="1">
      <alignment horizontal="right" vertical="top" wrapText="1"/>
      <protection locked="0"/>
    </xf>
    <xf numFmtId="164" fontId="3" fillId="3" borderId="23" xfId="0" applyNumberFormat="1" applyFont="1" applyFill="1" applyBorder="1" applyAlignment="1" applyProtection="1">
      <alignment horizontal="right" vertical="top" wrapText="1"/>
    </xf>
    <xf numFmtId="164" fontId="1" fillId="4" borderId="23" xfId="0" applyNumberFormat="1" applyFont="1" applyFill="1" applyBorder="1" applyAlignment="1" applyProtection="1">
      <alignment horizontal="right" vertical="top" wrapText="1"/>
    </xf>
    <xf numFmtId="164" fontId="1" fillId="5" borderId="23" xfId="0" applyNumberFormat="1" applyFont="1" applyFill="1" applyBorder="1" applyAlignment="1" applyProtection="1">
      <alignment horizontal="right" vertical="top" wrapText="1"/>
    </xf>
    <xf numFmtId="164" fontId="1" fillId="2" borderId="23"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1" fillId="2" borderId="23" xfId="0" applyNumberFormat="1" applyFont="1" applyFill="1" applyBorder="1" applyAlignment="1" applyProtection="1">
      <alignment horizontal="right" vertical="top" wrapText="1"/>
      <protection locked="0"/>
    </xf>
    <xf numFmtId="164" fontId="3" fillId="3" borderId="32"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1" fillId="4" borderId="33" xfId="0" applyNumberFormat="1" applyFont="1" applyFill="1" applyBorder="1" applyAlignment="1" applyProtection="1">
      <alignment horizontal="right" vertical="top" wrapText="1"/>
    </xf>
    <xf numFmtId="164" fontId="1" fillId="5" borderId="33" xfId="0" applyNumberFormat="1" applyFont="1" applyFill="1" applyBorder="1" applyAlignment="1" applyProtection="1">
      <alignment horizontal="right" vertical="top" wrapText="1"/>
    </xf>
    <xf numFmtId="164" fontId="1" fillId="2" borderId="33" xfId="0" applyNumberFormat="1" applyFont="1" applyFill="1" applyBorder="1" applyAlignment="1" applyProtection="1">
      <alignment horizontal="right" vertical="top" wrapText="1"/>
    </xf>
    <xf numFmtId="164" fontId="1" fillId="2" borderId="29" xfId="0" applyNumberFormat="1" applyFont="1" applyFill="1" applyBorder="1" applyAlignment="1" applyProtection="1">
      <alignment horizontal="right" vertical="top" wrapText="1"/>
      <protection locked="0"/>
    </xf>
    <xf numFmtId="164" fontId="1" fillId="2" borderId="33" xfId="0" applyNumberFormat="1" applyFont="1" applyFill="1" applyBorder="1" applyAlignment="1" applyProtection="1">
      <alignment horizontal="right" vertical="top" wrapText="1"/>
      <protection locked="0"/>
    </xf>
    <xf numFmtId="164" fontId="1" fillId="2" borderId="35" xfId="0" applyNumberFormat="1" applyFont="1" applyFill="1" applyBorder="1" applyAlignment="1" applyProtection="1">
      <alignment horizontal="right" vertical="top" wrapText="1"/>
      <protection locked="0"/>
    </xf>
    <xf numFmtId="164" fontId="1" fillId="2" borderId="36" xfId="0" applyNumberFormat="1" applyFont="1" applyFill="1" applyBorder="1" applyAlignment="1" applyProtection="1">
      <alignment horizontal="right" vertical="top" wrapText="1"/>
      <protection locked="0"/>
    </xf>
    <xf numFmtId="0" fontId="3" fillId="3" borderId="32" xfId="0" applyNumberFormat="1" applyFont="1" applyFill="1" applyBorder="1" applyAlignment="1" applyProtection="1">
      <alignment vertical="top" readingOrder="1"/>
      <protection locked="0"/>
    </xf>
    <xf numFmtId="0" fontId="3" fillId="3" borderId="33" xfId="0" applyNumberFormat="1" applyFont="1" applyFill="1" applyBorder="1" applyAlignment="1" applyProtection="1">
      <alignment horizontal="right" vertical="top" wrapText="1"/>
      <protection locked="0"/>
    </xf>
    <xf numFmtId="0" fontId="1" fillId="4" borderId="32" xfId="0" applyNumberFormat="1" applyFont="1" applyFill="1" applyBorder="1" applyAlignment="1" applyProtection="1">
      <alignment vertical="top" readingOrder="1"/>
      <protection locked="0"/>
    </xf>
    <xf numFmtId="0" fontId="1" fillId="4" borderId="33" xfId="0" applyNumberFormat="1" applyFont="1" applyFill="1" applyBorder="1" applyAlignment="1" applyProtection="1">
      <alignment horizontal="right" vertical="top" wrapText="1"/>
      <protection locked="0"/>
    </xf>
    <xf numFmtId="0" fontId="1" fillId="5" borderId="32" xfId="0" applyNumberFormat="1" applyFont="1" applyFill="1" applyBorder="1" applyAlignment="1" applyProtection="1">
      <alignment vertical="top" readingOrder="1"/>
      <protection locked="0"/>
    </xf>
    <xf numFmtId="0" fontId="1" fillId="5" borderId="33"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vertical="top" readingOrder="1"/>
      <protection locked="0"/>
    </xf>
    <xf numFmtId="0" fontId="1" fillId="2" borderId="33" xfId="0" applyNumberFormat="1" applyFont="1" applyFill="1" applyBorder="1" applyAlignment="1" applyProtection="1">
      <alignment horizontal="right" vertical="top" wrapText="1"/>
      <protection locked="0"/>
    </xf>
    <xf numFmtId="0" fontId="1" fillId="2" borderId="28" xfId="0" applyNumberFormat="1" applyFont="1" applyFill="1" applyBorder="1" applyAlignment="1" applyProtection="1">
      <alignment vertical="top" readingOrder="1"/>
      <protection locked="0"/>
    </xf>
    <xf numFmtId="0" fontId="1" fillId="2" borderId="29" xfId="0" applyNumberFormat="1" applyFont="1" applyFill="1" applyBorder="1" applyAlignment="1" applyProtection="1">
      <alignment horizontal="right" vertical="top" wrapText="1"/>
      <protection locked="0"/>
    </xf>
    <xf numFmtId="0" fontId="1" fillId="2" borderId="34" xfId="0" applyNumberFormat="1" applyFont="1" applyFill="1" applyBorder="1" applyAlignment="1" applyProtection="1">
      <alignment vertical="top" readingOrder="1"/>
      <protection locked="0"/>
    </xf>
    <xf numFmtId="0" fontId="1" fillId="2" borderId="35" xfId="0" applyNumberFormat="1" applyFont="1" applyFill="1" applyBorder="1" applyAlignment="1" applyProtection="1">
      <alignment vertical="top" wrapText="1"/>
      <protection locked="0"/>
    </xf>
    <xf numFmtId="0" fontId="1" fillId="2" borderId="35" xfId="0" applyNumberFormat="1" applyFont="1" applyFill="1" applyBorder="1" applyAlignment="1" applyProtection="1">
      <alignment horizontal="left" vertical="top" wrapText="1"/>
      <protection locked="0"/>
    </xf>
    <xf numFmtId="164" fontId="1" fillId="2" borderId="39" xfId="0" applyNumberFormat="1" applyFont="1" applyFill="1" applyBorder="1" applyAlignment="1" applyProtection="1">
      <alignment horizontal="right" vertical="top" wrapText="1"/>
      <protection locked="0"/>
    </xf>
    <xf numFmtId="164" fontId="1" fillId="2" borderId="40" xfId="0" applyNumberFormat="1" applyFont="1" applyFill="1" applyBorder="1" applyAlignment="1" applyProtection="1">
      <alignment horizontal="right" vertical="top" wrapText="1"/>
      <protection locked="0"/>
    </xf>
    <xf numFmtId="0" fontId="1" fillId="2" borderId="35" xfId="0" applyNumberFormat="1" applyFont="1" applyFill="1" applyBorder="1" applyAlignment="1" applyProtection="1">
      <alignment horizontal="center" vertical="top" wrapText="1"/>
      <protection locked="0"/>
    </xf>
    <xf numFmtId="0" fontId="1" fillId="2" borderId="35" xfId="0" applyNumberFormat="1" applyFont="1" applyFill="1" applyBorder="1" applyAlignment="1" applyProtection="1">
      <alignment horizontal="right" vertical="top" wrapText="1"/>
      <protection locked="0"/>
    </xf>
    <xf numFmtId="0" fontId="1" fillId="2" borderId="36" xfId="0" applyNumberFormat="1" applyFont="1" applyFill="1" applyBorder="1" applyAlignment="1" applyProtection="1">
      <alignment horizontal="right" vertical="top" wrapText="1"/>
      <protection locked="0"/>
    </xf>
    <xf numFmtId="165" fontId="3" fillId="2" borderId="8" xfId="1" applyNumberFormat="1" applyFont="1" applyFill="1" applyBorder="1" applyAlignment="1">
      <alignment horizontal="right" vertical="top" wrapText="1" readingOrder="1"/>
    </xf>
    <xf numFmtId="165" fontId="1" fillId="2" borderId="8" xfId="1" applyNumberFormat="1" applyFont="1" applyFill="1" applyBorder="1" applyAlignment="1">
      <alignment horizontal="right" vertical="top" wrapText="1" readingOrder="1"/>
    </xf>
    <xf numFmtId="0" fontId="3" fillId="2" borderId="41" xfId="1" applyNumberFormat="1" applyFont="1" applyFill="1" applyBorder="1" applyAlignment="1">
      <alignment horizontal="center" vertical="center" wrapText="1" readingOrder="1"/>
    </xf>
    <xf numFmtId="165" fontId="3" fillId="2" borderId="42" xfId="1" applyNumberFormat="1" applyFont="1" applyFill="1" applyBorder="1" applyAlignment="1">
      <alignment horizontal="right" vertical="top" wrapText="1" readingOrder="1"/>
    </xf>
    <xf numFmtId="165" fontId="1" fillId="2" borderId="42" xfId="1" applyNumberFormat="1" applyFont="1" applyFill="1" applyBorder="1" applyAlignment="1">
      <alignment horizontal="right" vertical="top" wrapText="1" readingOrder="1"/>
    </xf>
    <xf numFmtId="165" fontId="1" fillId="2" borderId="43" xfId="1" applyNumberFormat="1" applyFont="1" applyFill="1" applyBorder="1" applyAlignment="1">
      <alignment horizontal="right" vertical="top" wrapText="1" readingOrder="1"/>
    </xf>
    <xf numFmtId="0" fontId="3" fillId="2" borderId="44" xfId="1" applyNumberFormat="1" applyFont="1" applyFill="1" applyBorder="1" applyAlignment="1">
      <alignment horizontal="center" vertical="center" wrapText="1" readingOrder="1"/>
    </xf>
    <xf numFmtId="0" fontId="4" fillId="2" borderId="45" xfId="0" applyFont="1" applyFill="1" applyBorder="1"/>
    <xf numFmtId="0" fontId="3" fillId="2" borderId="46" xfId="1" applyNumberFormat="1" applyFont="1" applyFill="1" applyBorder="1" applyAlignment="1">
      <alignment horizontal="center" vertical="center" wrapText="1" readingOrder="1"/>
    </xf>
    <xf numFmtId="0" fontId="3" fillId="2" borderId="38" xfId="1" applyNumberFormat="1" applyFont="1" applyFill="1" applyBorder="1" applyAlignment="1">
      <alignment horizontal="center" vertical="center" wrapText="1" readingOrder="1"/>
    </xf>
    <xf numFmtId="0" fontId="3" fillId="2" borderId="27" xfId="1" applyNumberFormat="1" applyFont="1" applyFill="1" applyBorder="1" applyAlignment="1">
      <alignment horizontal="center" vertical="center" wrapText="1" readingOrder="1"/>
    </xf>
    <xf numFmtId="0" fontId="3" fillId="2" borderId="47" xfId="1" applyNumberFormat="1" applyFont="1" applyFill="1" applyBorder="1" applyAlignment="1">
      <alignment horizontal="left" vertical="center" wrapText="1" readingOrder="1"/>
    </xf>
    <xf numFmtId="165" fontId="3" fillId="2" borderId="29" xfId="1" applyNumberFormat="1" applyFont="1" applyFill="1" applyBorder="1" applyAlignment="1">
      <alignment horizontal="right" vertical="top" wrapText="1" readingOrder="1"/>
    </xf>
    <xf numFmtId="0" fontId="1" fillId="2" borderId="47" xfId="1" applyNumberFormat="1" applyFont="1" applyFill="1" applyBorder="1" applyAlignment="1">
      <alignment horizontal="left" vertical="center" wrapText="1" readingOrder="1"/>
    </xf>
    <xf numFmtId="165" fontId="1" fillId="2" borderId="29" xfId="1" applyNumberFormat="1" applyFont="1" applyFill="1" applyBorder="1" applyAlignment="1">
      <alignment horizontal="right" vertical="top" wrapText="1" readingOrder="1"/>
    </xf>
    <xf numFmtId="0" fontId="1" fillId="2" borderId="47" xfId="1" applyNumberFormat="1" applyFont="1" applyFill="1" applyBorder="1" applyAlignment="1">
      <alignment vertical="top" wrapText="1" readingOrder="1"/>
    </xf>
    <xf numFmtId="0" fontId="1" fillId="2" borderId="48" xfId="1" applyNumberFormat="1" applyFont="1" applyFill="1" applyBorder="1" applyAlignment="1">
      <alignment vertical="top" wrapText="1" readingOrder="1"/>
    </xf>
    <xf numFmtId="0" fontId="4" fillId="2" borderId="49" xfId="0" applyFont="1" applyFill="1" applyBorder="1"/>
    <xf numFmtId="165" fontId="1" fillId="2" borderId="50" xfId="1" applyNumberFormat="1" applyFont="1" applyFill="1" applyBorder="1" applyAlignment="1">
      <alignment horizontal="right" vertical="top" wrapText="1" readingOrder="1"/>
    </xf>
    <xf numFmtId="165" fontId="1" fillId="2" borderId="51" xfId="1" applyNumberFormat="1" applyFont="1" applyFill="1" applyBorder="1" applyAlignment="1">
      <alignment horizontal="right" vertical="top" wrapText="1" readingOrder="1"/>
    </xf>
    <xf numFmtId="165" fontId="1" fillId="2" borderId="52" xfId="1" applyNumberFormat="1" applyFont="1" applyFill="1" applyBorder="1" applyAlignment="1">
      <alignment horizontal="right" vertical="top" wrapText="1" readingOrder="1"/>
    </xf>
    <xf numFmtId="164" fontId="3" fillId="4" borderId="32" xfId="0" applyNumberFormat="1" applyFont="1" applyFill="1" applyBorder="1" applyAlignment="1" applyProtection="1">
      <alignment horizontal="right" vertical="top" wrapText="1"/>
    </xf>
    <xf numFmtId="164" fontId="3" fillId="5" borderId="32" xfId="0" applyNumberFormat="1" applyFont="1" applyFill="1" applyBorder="1" applyAlignment="1" applyProtection="1">
      <alignment horizontal="right" vertical="top" wrapText="1"/>
    </xf>
    <xf numFmtId="164" fontId="3" fillId="2" borderId="32" xfId="0" applyNumberFormat="1" applyFont="1" applyFill="1" applyBorder="1" applyAlignment="1" applyProtection="1">
      <alignment horizontal="right" vertical="top" wrapText="1"/>
    </xf>
    <xf numFmtId="164" fontId="3" fillId="2" borderId="28" xfId="0" applyNumberFormat="1" applyFont="1" applyFill="1" applyBorder="1" applyAlignment="1" applyProtection="1">
      <alignment horizontal="right" vertical="top" wrapText="1"/>
      <protection locked="0"/>
    </xf>
    <xf numFmtId="164" fontId="3" fillId="2" borderId="32" xfId="0" applyNumberFormat="1" applyFont="1" applyFill="1" applyBorder="1" applyAlignment="1" applyProtection="1">
      <alignment horizontal="right" vertical="top" wrapText="1"/>
      <protection locked="0"/>
    </xf>
    <xf numFmtId="164" fontId="3" fillId="2" borderId="34" xfId="0" applyNumberFormat="1" applyFont="1" applyFill="1" applyBorder="1" applyAlignment="1" applyProtection="1">
      <alignment horizontal="right" vertical="top" wrapText="1"/>
      <protection locked="0"/>
    </xf>
    <xf numFmtId="0" fontId="18" fillId="0" borderId="0" xfId="0" applyFont="1"/>
    <xf numFmtId="0" fontId="17" fillId="0" borderId="14" xfId="0" applyFont="1" applyBorder="1" applyAlignment="1" applyProtection="1">
      <alignment vertical="top" wrapText="1" readingOrder="1"/>
      <protection locked="0"/>
    </xf>
    <xf numFmtId="0" fontId="18" fillId="0" borderId="14" xfId="0" applyFont="1" applyBorder="1" applyAlignment="1" applyProtection="1">
      <alignment horizontal="center" vertical="top" wrapText="1" readingOrder="1"/>
      <protection locked="0"/>
    </xf>
    <xf numFmtId="0" fontId="18" fillId="0" borderId="14" xfId="0" applyFont="1" applyBorder="1" applyAlignment="1" applyProtection="1">
      <alignment horizontal="justify" vertical="top" wrapText="1" readingOrder="1"/>
      <protection locked="0"/>
    </xf>
    <xf numFmtId="0" fontId="18" fillId="0" borderId="17" xfId="0" applyFont="1" applyBorder="1" applyAlignment="1" applyProtection="1">
      <alignment horizontal="justify" vertical="top" wrapText="1"/>
      <protection locked="0"/>
    </xf>
    <xf numFmtId="0" fontId="18" fillId="0" borderId="0" xfId="0" applyFont="1" applyAlignment="1">
      <alignment horizontal="justify"/>
    </xf>
    <xf numFmtId="0" fontId="18" fillId="0" borderId="18" xfId="0" applyFont="1" applyBorder="1" applyAlignment="1" applyProtection="1">
      <alignment horizontal="justify" vertical="top" wrapText="1"/>
      <protection locked="0"/>
    </xf>
    <xf numFmtId="2" fontId="18" fillId="0" borderId="14" xfId="0" applyNumberFormat="1" applyFont="1" applyBorder="1" applyAlignment="1" applyProtection="1">
      <alignment horizontal="justify" vertical="top" wrapText="1" readingOrder="1"/>
      <protection locked="0"/>
    </xf>
    <xf numFmtId="2" fontId="18" fillId="2" borderId="14" xfId="0" applyNumberFormat="1" applyFont="1" applyFill="1" applyBorder="1" applyAlignment="1" applyProtection="1">
      <alignment horizontal="justify" vertical="top" wrapText="1" readingOrder="1"/>
      <protection locked="0"/>
    </xf>
    <xf numFmtId="0" fontId="18" fillId="0" borderId="19" xfId="0" applyFont="1" applyBorder="1" applyAlignment="1" applyProtection="1">
      <alignment horizontal="justify" vertical="top" wrapText="1"/>
      <protection locked="0"/>
    </xf>
    <xf numFmtId="0" fontId="18" fillId="0" borderId="13" xfId="0" applyFont="1" applyBorder="1" applyAlignment="1" applyProtection="1">
      <alignment horizontal="justify" vertical="top" wrapText="1"/>
      <protection locked="0"/>
    </xf>
    <xf numFmtId="0" fontId="18" fillId="0" borderId="20" xfId="0" applyFont="1" applyBorder="1" applyAlignment="1" applyProtection="1">
      <alignment horizontal="justify" vertical="top" wrapText="1"/>
      <protection locked="0"/>
    </xf>
    <xf numFmtId="0" fontId="17" fillId="0" borderId="14" xfId="0" applyFont="1" applyBorder="1" applyAlignment="1" applyProtection="1">
      <alignment horizontal="justify" vertical="top" wrapText="1" readingOrder="1"/>
      <protection locked="0"/>
    </xf>
    <xf numFmtId="0" fontId="3" fillId="0" borderId="3"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9" fillId="2" borderId="2" xfId="1" applyNumberFormat="1" applyFont="1" applyFill="1" applyBorder="1" applyAlignment="1">
      <alignment vertical="top" wrapText="1" readingOrder="1"/>
    </xf>
    <xf numFmtId="0" fontId="7" fillId="2" borderId="8" xfId="1" applyNumberFormat="1" applyFont="1" applyFill="1" applyBorder="1" applyAlignment="1">
      <alignment vertical="top" wrapText="1"/>
    </xf>
    <xf numFmtId="0" fontId="7" fillId="2" borderId="6" xfId="1" applyNumberFormat="1" applyFont="1" applyFill="1" applyBorder="1" applyAlignment="1">
      <alignment vertical="top" wrapText="1"/>
    </xf>
    <xf numFmtId="0" fontId="6" fillId="2" borderId="2" xfId="1" applyNumberFormat="1" applyFont="1" applyFill="1" applyBorder="1" applyAlignment="1">
      <alignment vertical="top" wrapText="1" readingOrder="1"/>
    </xf>
    <xf numFmtId="0" fontId="10" fillId="2" borderId="9" xfId="1" applyNumberFormat="1" applyFont="1" applyFill="1" applyBorder="1" applyAlignment="1">
      <alignment vertical="top" wrapText="1" readingOrder="1"/>
    </xf>
    <xf numFmtId="0" fontId="7" fillId="2" borderId="0" xfId="0" applyFont="1" applyFill="1" applyBorder="1"/>
    <xf numFmtId="0" fontId="7" fillId="2" borderId="10" xfId="1" applyNumberFormat="1" applyFont="1" applyFill="1" applyBorder="1" applyAlignment="1">
      <alignment vertical="top" wrapText="1"/>
    </xf>
    <xf numFmtId="0" fontId="6" fillId="2" borderId="2" xfId="1" applyNumberFormat="1" applyFont="1" applyFill="1" applyBorder="1" applyAlignment="1">
      <alignment horizontal="center" vertical="top" wrapText="1" readingOrder="1"/>
    </xf>
    <xf numFmtId="0" fontId="10" fillId="2" borderId="9" xfId="1" applyNumberFormat="1" applyFont="1" applyFill="1" applyBorder="1" applyAlignment="1">
      <alignment horizontal="left" vertical="top" wrapText="1" readingOrder="1"/>
    </xf>
    <xf numFmtId="0" fontId="9" fillId="2" borderId="2" xfId="1" applyNumberFormat="1" applyFont="1" applyFill="1" applyBorder="1" applyAlignment="1">
      <alignment horizontal="center" vertical="top" wrapText="1" readingOrder="1"/>
    </xf>
    <xf numFmtId="0" fontId="6" fillId="2" borderId="7" xfId="1" applyNumberFormat="1" applyFont="1" applyFill="1" applyBorder="1" applyAlignment="1">
      <alignment horizontal="center" vertical="top" wrapText="1" readingOrder="1"/>
    </xf>
    <xf numFmtId="0" fontId="7" fillId="2" borderId="7" xfId="1" applyNumberFormat="1" applyFont="1" applyFill="1" applyBorder="1" applyAlignment="1">
      <alignment vertical="top" wrapText="1"/>
    </xf>
    <xf numFmtId="0" fontId="8" fillId="2" borderId="0" xfId="1" applyNumberFormat="1" applyFont="1" applyFill="1" applyBorder="1" applyAlignment="1">
      <alignment horizontal="center" vertical="top" wrapText="1" readingOrder="1"/>
    </xf>
    <xf numFmtId="0" fontId="6" fillId="2" borderId="0" xfId="1" applyNumberFormat="1" applyFont="1" applyFill="1" applyBorder="1" applyAlignment="1">
      <alignment horizontal="center" vertical="top" wrapText="1" readingOrder="1"/>
    </xf>
    <xf numFmtId="0" fontId="18" fillId="0" borderId="14" xfId="0" applyFont="1" applyBorder="1" applyAlignment="1" applyProtection="1">
      <alignment horizontal="justify" vertical="top" wrapText="1" readingOrder="1"/>
      <protection locked="0"/>
    </xf>
    <xf numFmtId="0" fontId="18" fillId="0" borderId="16" xfId="0" applyFont="1" applyBorder="1" applyAlignment="1" applyProtection="1">
      <alignment horizontal="justify" vertical="top" wrapText="1"/>
      <protection locked="0"/>
    </xf>
    <xf numFmtId="0" fontId="18" fillId="0" borderId="15" xfId="0" applyFont="1" applyBorder="1" applyAlignment="1" applyProtection="1">
      <alignment horizontal="justify" vertical="top" wrapText="1"/>
      <protection locked="0"/>
    </xf>
    <xf numFmtId="0" fontId="17" fillId="0" borderId="14" xfId="0" applyFont="1" applyBorder="1" applyAlignment="1" applyProtection="1">
      <alignment horizontal="justify" vertical="top" wrapText="1" readingOrder="1"/>
      <protection locked="0"/>
    </xf>
    <xf numFmtId="0" fontId="18" fillId="0" borderId="17" xfId="0" applyFont="1" applyBorder="1" applyAlignment="1" applyProtection="1">
      <alignment horizontal="justify" vertical="top" wrapText="1" readingOrder="1"/>
      <protection locked="0"/>
    </xf>
    <xf numFmtId="0" fontId="18" fillId="0" borderId="0" xfId="0" applyFont="1" applyAlignment="1">
      <alignment horizontal="justify"/>
    </xf>
    <xf numFmtId="0" fontId="18" fillId="0" borderId="18" xfId="0" applyFont="1" applyBorder="1" applyAlignment="1" applyProtection="1">
      <alignment horizontal="justify" vertical="top" wrapText="1"/>
      <protection locked="0"/>
    </xf>
    <xf numFmtId="2" fontId="18" fillId="0" borderId="14" xfId="0" applyNumberFormat="1" applyFont="1" applyBorder="1" applyAlignment="1" applyProtection="1">
      <alignment horizontal="justify" vertical="top" wrapText="1" readingOrder="1"/>
      <protection locked="0"/>
    </xf>
    <xf numFmtId="2" fontId="18" fillId="0" borderId="16" xfId="0" applyNumberFormat="1" applyFont="1" applyBorder="1" applyAlignment="1" applyProtection="1">
      <alignment horizontal="justify" vertical="top" wrapText="1"/>
      <protection locked="0"/>
    </xf>
    <xf numFmtId="2" fontId="18" fillId="0" borderId="15" xfId="0" applyNumberFormat="1" applyFont="1" applyBorder="1" applyAlignment="1" applyProtection="1">
      <alignment horizontal="justify" vertical="top" wrapText="1"/>
      <protection locked="0"/>
    </xf>
    <xf numFmtId="2" fontId="18" fillId="2" borderId="14" xfId="0" applyNumberFormat="1" applyFont="1" applyFill="1" applyBorder="1" applyAlignment="1" applyProtection="1">
      <alignment horizontal="justify" vertical="top" wrapText="1" readingOrder="1"/>
      <protection locked="0"/>
    </xf>
    <xf numFmtId="2" fontId="18" fillId="2" borderId="16" xfId="0" applyNumberFormat="1" applyFont="1" applyFill="1" applyBorder="1" applyAlignment="1" applyProtection="1">
      <alignment horizontal="justify" vertical="top" wrapText="1"/>
      <protection locked="0"/>
    </xf>
    <xf numFmtId="2" fontId="18" fillId="2" borderId="15" xfId="0" applyNumberFormat="1" applyFont="1" applyFill="1" applyBorder="1" applyAlignment="1" applyProtection="1">
      <alignment horizontal="justify" vertical="top" wrapText="1"/>
      <protection locked="0"/>
    </xf>
    <xf numFmtId="0" fontId="18" fillId="2" borderId="14" xfId="0" applyFont="1" applyFill="1" applyBorder="1" applyAlignment="1" applyProtection="1">
      <alignment horizontal="justify" vertical="top" wrapText="1" readingOrder="1"/>
      <protection locked="0"/>
    </xf>
    <xf numFmtId="0" fontId="18" fillId="2" borderId="16" xfId="0" applyFont="1" applyFill="1" applyBorder="1" applyAlignment="1" applyProtection="1">
      <alignment horizontal="justify" vertical="top" wrapText="1"/>
      <protection locked="0"/>
    </xf>
    <xf numFmtId="0" fontId="18" fillId="2" borderId="15" xfId="0" applyFont="1" applyFill="1" applyBorder="1" applyAlignment="1" applyProtection="1">
      <alignment horizontal="justify" vertical="top" wrapText="1"/>
      <protection locked="0"/>
    </xf>
    <xf numFmtId="2" fontId="18" fillId="2" borderId="16" xfId="0" applyNumberFormat="1" applyFont="1" applyFill="1" applyBorder="1" applyAlignment="1" applyProtection="1">
      <alignment horizontal="justify" vertical="top" wrapText="1" readingOrder="1"/>
      <protection locked="0"/>
    </xf>
    <xf numFmtId="2" fontId="18" fillId="2" borderId="15" xfId="0" applyNumberFormat="1" applyFont="1" applyFill="1" applyBorder="1" applyAlignment="1" applyProtection="1">
      <alignment horizontal="justify" vertical="top" wrapText="1" readingOrder="1"/>
      <protection locked="0"/>
    </xf>
    <xf numFmtId="0" fontId="18" fillId="0" borderId="17" xfId="0" applyFont="1" applyBorder="1" applyAlignment="1" applyProtection="1">
      <alignment horizontal="left" vertical="top" wrapText="1" readingOrder="1"/>
      <protection locked="0"/>
    </xf>
    <xf numFmtId="0" fontId="18" fillId="0" borderId="0" xfId="0" applyFont="1"/>
    <xf numFmtId="0" fontId="18" fillId="0" borderId="18" xfId="0" applyFont="1" applyBorder="1" applyAlignment="1" applyProtection="1">
      <alignment vertical="top" wrapText="1"/>
      <protection locked="0"/>
    </xf>
    <xf numFmtId="0" fontId="17" fillId="0" borderId="14" xfId="0" applyFont="1" applyBorder="1" applyAlignment="1" applyProtection="1">
      <alignment vertical="top" wrapText="1" readingOrder="1"/>
      <protection locked="0"/>
    </xf>
    <xf numFmtId="0" fontId="18" fillId="0" borderId="15" xfId="0" applyFont="1" applyBorder="1" applyAlignment="1" applyProtection="1">
      <alignment vertical="top" wrapText="1"/>
      <protection locked="0"/>
    </xf>
    <xf numFmtId="0" fontId="18" fillId="2" borderId="14" xfId="2" applyFont="1" applyBorder="1" applyAlignment="1" applyProtection="1">
      <alignment vertical="top" wrapText="1" readingOrder="1"/>
      <protection locked="0"/>
    </xf>
    <xf numFmtId="0" fontId="18" fillId="2" borderId="16" xfId="2" applyFont="1" applyBorder="1" applyAlignment="1" applyProtection="1">
      <alignment vertical="top" wrapText="1"/>
      <protection locked="0"/>
    </xf>
    <xf numFmtId="0" fontId="18" fillId="2" borderId="15" xfId="2" applyFont="1" applyBorder="1" applyAlignment="1" applyProtection="1">
      <alignment vertical="top" wrapText="1"/>
      <protection locked="0"/>
    </xf>
    <xf numFmtId="0" fontId="17" fillId="2" borderId="14" xfId="2" applyFont="1" applyBorder="1" applyAlignment="1" applyProtection="1">
      <alignment horizontal="center" vertical="top" wrapText="1" readingOrder="1"/>
      <protection locked="0"/>
    </xf>
    <xf numFmtId="0" fontId="18" fillId="2" borderId="14" xfId="2" applyFont="1" applyBorder="1" applyAlignment="1" applyProtection="1">
      <alignment horizontal="center" vertical="top" wrapText="1" readingOrder="1"/>
      <protection locked="0"/>
    </xf>
    <xf numFmtId="0" fontId="18" fillId="0" borderId="14" xfId="0" applyFont="1" applyBorder="1" applyAlignment="1" applyProtection="1">
      <alignment vertical="top" wrapText="1" readingOrder="1"/>
      <protection locked="0"/>
    </xf>
    <xf numFmtId="0" fontId="18" fillId="0" borderId="16" xfId="0" applyFont="1" applyBorder="1" applyAlignment="1" applyProtection="1">
      <alignment vertical="top" wrapText="1"/>
      <protection locked="0"/>
    </xf>
    <xf numFmtId="0" fontId="17" fillId="0" borderId="14" xfId="0" applyFont="1" applyBorder="1" applyAlignment="1" applyProtection="1">
      <alignment horizontal="center" vertical="top" wrapText="1" readingOrder="1"/>
      <protection locked="0"/>
    </xf>
    <xf numFmtId="0" fontId="18" fillId="0" borderId="14" xfId="0" applyFont="1" applyBorder="1" applyAlignment="1" applyProtection="1">
      <alignment horizontal="center" vertical="top" wrapText="1" readingOrder="1"/>
      <protection locked="0"/>
    </xf>
    <xf numFmtId="0" fontId="17" fillId="0" borderId="13" xfId="0" applyFont="1" applyBorder="1" applyAlignment="1" applyProtection="1">
      <alignment horizontal="center" vertical="top" wrapText="1" readingOrder="1"/>
      <protection locked="0"/>
    </xf>
    <xf numFmtId="0" fontId="18" fillId="0" borderId="13" xfId="0" applyFont="1" applyBorder="1" applyAlignment="1" applyProtection="1">
      <alignment vertical="top" wrapText="1"/>
      <protection locked="0"/>
    </xf>
    <xf numFmtId="0" fontId="19" fillId="0" borderId="0" xfId="0" applyFont="1" applyAlignment="1" applyProtection="1">
      <alignment horizontal="center" vertical="top" wrapText="1" readingOrder="1"/>
      <protection locked="0"/>
    </xf>
    <xf numFmtId="0" fontId="17" fillId="0" borderId="0" xfId="0" applyFont="1" applyAlignment="1" applyProtection="1">
      <alignment horizontal="center" vertical="top" wrapText="1" readingOrder="1"/>
      <protection locked="0"/>
    </xf>
    <xf numFmtId="0" fontId="18" fillId="0" borderId="16" xfId="0" applyFont="1" applyBorder="1" applyAlignment="1" applyProtection="1">
      <alignment horizontal="justify" vertical="top" wrapText="1" readingOrder="1"/>
      <protection locked="0"/>
    </xf>
    <xf numFmtId="0" fontId="18" fillId="0" borderId="15" xfId="0" applyFont="1" applyBorder="1" applyAlignment="1" applyProtection="1">
      <alignment horizontal="justify" vertical="top" wrapText="1" readingOrder="1"/>
      <protection locked="0"/>
    </xf>
    <xf numFmtId="0" fontId="3" fillId="2" borderId="0" xfId="1" applyNumberFormat="1" applyFont="1" applyFill="1" applyBorder="1" applyAlignment="1">
      <alignment horizontal="center" vertical="top" wrapText="1" readingOrder="1"/>
    </xf>
    <xf numFmtId="0" fontId="4" fillId="2" borderId="0" xfId="0" applyFont="1" applyFill="1" applyBorder="1"/>
    <xf numFmtId="0" fontId="3" fillId="6" borderId="25" xfId="0" applyNumberFormat="1" applyFont="1" applyFill="1" applyBorder="1" applyAlignment="1" applyProtection="1">
      <alignment horizontal="center" vertical="center" wrapText="1"/>
    </xf>
    <xf numFmtId="0" fontId="3" fillId="6" borderId="26" xfId="0" applyNumberFormat="1" applyFont="1" applyFill="1" applyBorder="1" applyAlignment="1" applyProtection="1">
      <alignment horizontal="center" vertical="center" wrapText="1"/>
    </xf>
    <xf numFmtId="0" fontId="3" fillId="6" borderId="27"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wrapText="1"/>
    </xf>
    <xf numFmtId="0" fontId="3" fillId="0" borderId="25"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6" borderId="28" xfId="0" applyNumberFormat="1" applyFont="1" applyFill="1" applyBorder="1" applyAlignment="1" applyProtection="1">
      <alignment horizontal="center" vertical="center" wrapText="1"/>
    </xf>
    <xf numFmtId="0" fontId="3" fillId="6" borderId="30" xfId="0" applyNumberFormat="1" applyFont="1" applyFill="1" applyBorder="1" applyAlignment="1" applyProtection="1">
      <alignment horizontal="center" vertical="center" wrapText="1"/>
    </xf>
    <xf numFmtId="0" fontId="3" fillId="6" borderId="29" xfId="0" applyNumberFormat="1" applyFont="1" applyFill="1" applyBorder="1" applyAlignment="1" applyProtection="1">
      <alignment horizontal="center" vertical="center" wrapText="1"/>
    </xf>
    <xf numFmtId="0" fontId="3" fillId="6" borderId="3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wrapText="1"/>
    </xf>
    <xf numFmtId="165" fontId="15" fillId="2" borderId="2" xfId="1" applyNumberFormat="1" applyFont="1" applyFill="1" applyBorder="1" applyAlignment="1">
      <alignment horizontal="right" vertical="top" wrapText="1" readingOrder="1"/>
    </xf>
    <xf numFmtId="0" fontId="14" fillId="2" borderId="0" xfId="1" applyNumberFormat="1" applyFont="1" applyFill="1" applyBorder="1" applyAlignment="1">
      <alignment horizontal="right" vertical="top" wrapText="1" readingOrder="1"/>
    </xf>
    <xf numFmtId="0" fontId="14" fillId="2" borderId="2" xfId="1" applyNumberFormat="1" applyFont="1" applyFill="1" applyBorder="1" applyAlignment="1">
      <alignment horizontal="center" vertical="center" wrapText="1" readingOrder="1"/>
    </xf>
  </cellXfs>
  <cellStyles count="3">
    <cellStyle name="Įprastas" xfId="0" builtinId="0"/>
    <cellStyle name="Normal" xfId="1"/>
    <cellStyle name="Papras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opLeftCell="A86" workbookViewId="0">
      <selection activeCell="O29" sqref="O29"/>
    </sheetView>
  </sheetViews>
  <sheetFormatPr defaultColWidth="9.140625" defaultRowHeight="15" x14ac:dyDescent="0.25"/>
  <cols>
    <col min="1" max="1" width="16" style="7" customWidth="1"/>
    <col min="2" max="2" width="14.5703125" style="7" customWidth="1"/>
    <col min="3" max="3" width="6.140625" style="7" customWidth="1"/>
    <col min="4" max="4" width="9.7109375" style="7" customWidth="1"/>
    <col min="5" max="5" width="15.140625" style="7" customWidth="1"/>
    <col min="6" max="6" width="8.42578125" style="7" customWidth="1"/>
    <col min="7" max="7" width="0.140625" style="7" customWidth="1"/>
    <col min="8" max="8" width="6.42578125" style="7" customWidth="1"/>
    <col min="9" max="9" width="4.140625" style="7" customWidth="1"/>
    <col min="10" max="10" width="0.140625" style="7" customWidth="1"/>
    <col min="11" max="11" width="10.85546875" style="7" customWidth="1"/>
    <col min="12" max="12" width="0" style="7" hidden="1" customWidth="1"/>
    <col min="13" max="16384" width="9.140625" style="7"/>
  </cols>
  <sheetData>
    <row r="1" spans="1:11" ht="21.6" customHeight="1" x14ac:dyDescent="0.25">
      <c r="A1" s="149" t="s">
        <v>65</v>
      </c>
      <c r="B1" s="150"/>
      <c r="C1" s="150"/>
      <c r="D1" s="150"/>
      <c r="E1" s="150"/>
      <c r="F1" s="150"/>
      <c r="G1" s="150"/>
      <c r="H1" s="150"/>
      <c r="I1" s="150"/>
      <c r="J1" s="150"/>
      <c r="K1" s="150"/>
    </row>
    <row r="2" spans="1:11" ht="21.6" customHeight="1" x14ac:dyDescent="0.25">
      <c r="A2" s="151" t="s">
        <v>237</v>
      </c>
      <c r="B2" s="144"/>
      <c r="C2" s="144"/>
      <c r="D2" s="144"/>
      <c r="E2" s="144"/>
      <c r="F2" s="144"/>
      <c r="G2" s="144"/>
      <c r="H2" s="144"/>
      <c r="I2" s="144"/>
      <c r="J2" s="144"/>
      <c r="K2" s="144"/>
    </row>
    <row r="3" spans="1:11" ht="13.5" customHeight="1" x14ac:dyDescent="0.25"/>
    <row r="4" spans="1:11" ht="21.6" customHeight="1" x14ac:dyDescent="0.25">
      <c r="A4" s="152" t="s">
        <v>238</v>
      </c>
      <c r="B4" s="144"/>
      <c r="C4" s="144"/>
      <c r="D4" s="144"/>
      <c r="E4" s="144"/>
      <c r="F4" s="144"/>
      <c r="G4" s="144"/>
      <c r="H4" s="144"/>
      <c r="I4" s="144"/>
      <c r="J4" s="144"/>
      <c r="K4" s="144"/>
    </row>
    <row r="5" spans="1:11" ht="11.45" customHeight="1" x14ac:dyDescent="0.25"/>
    <row r="6" spans="1:11" ht="18.600000000000001" customHeight="1" x14ac:dyDescent="0.25">
      <c r="A6" s="142" t="s">
        <v>239</v>
      </c>
      <c r="B6" s="141"/>
      <c r="C6" s="142" t="s">
        <v>240</v>
      </c>
      <c r="D6" s="140"/>
      <c r="E6" s="140"/>
      <c r="F6" s="140"/>
      <c r="G6" s="140"/>
      <c r="H6" s="140"/>
      <c r="I6" s="140"/>
      <c r="J6" s="140"/>
      <c r="K6" s="141"/>
    </row>
    <row r="7" spans="1:11" ht="32.85" customHeight="1" x14ac:dyDescent="0.25">
      <c r="A7" s="142" t="s">
        <v>241</v>
      </c>
      <c r="B7" s="141"/>
      <c r="C7" s="139" t="s">
        <v>242</v>
      </c>
      <c r="D7" s="140"/>
      <c r="E7" s="140"/>
      <c r="F7" s="140"/>
      <c r="G7" s="140"/>
      <c r="H7" s="140"/>
      <c r="I7" s="140"/>
      <c r="J7" s="140"/>
      <c r="K7" s="141"/>
    </row>
    <row r="8" spans="1:11" ht="20.85" customHeight="1" x14ac:dyDescent="0.25">
      <c r="A8" s="142" t="s">
        <v>243</v>
      </c>
      <c r="B8" s="141"/>
      <c r="C8" s="139" t="s">
        <v>244</v>
      </c>
      <c r="D8" s="140"/>
      <c r="E8" s="140"/>
      <c r="F8" s="140"/>
      <c r="G8" s="140"/>
      <c r="H8" s="140"/>
      <c r="I8" s="140"/>
      <c r="J8" s="140"/>
      <c r="K8" s="141"/>
    </row>
    <row r="9" spans="1:11" ht="5.0999999999999996" customHeight="1" x14ac:dyDescent="0.25"/>
    <row r="10" spans="1:11" ht="17.100000000000001" customHeight="1" x14ac:dyDescent="0.25">
      <c r="A10" s="142" t="s">
        <v>245</v>
      </c>
      <c r="B10" s="141"/>
      <c r="C10" s="139" t="s">
        <v>65</v>
      </c>
      <c r="D10" s="140"/>
      <c r="E10" s="140"/>
      <c r="F10" s="140"/>
      <c r="G10" s="141"/>
      <c r="H10" s="146" t="s">
        <v>1</v>
      </c>
      <c r="I10" s="141"/>
      <c r="J10" s="148" t="s">
        <v>64</v>
      </c>
      <c r="K10" s="141"/>
    </row>
    <row r="11" spans="1:11" ht="5.0999999999999996" customHeight="1" x14ac:dyDescent="0.25"/>
    <row r="12" spans="1:11" ht="35.1" customHeight="1" x14ac:dyDescent="0.25">
      <c r="A12" s="142" t="s">
        <v>246</v>
      </c>
      <c r="B12" s="141"/>
      <c r="C12" s="139" t="s">
        <v>247</v>
      </c>
      <c r="D12" s="140"/>
      <c r="E12" s="140"/>
      <c r="F12" s="140"/>
      <c r="G12" s="140"/>
      <c r="H12" s="140"/>
      <c r="I12" s="140"/>
      <c r="J12" s="140"/>
      <c r="K12" s="141"/>
    </row>
    <row r="13" spans="1:11" ht="15.75" x14ac:dyDescent="0.25">
      <c r="A13" s="139" t="s">
        <v>248</v>
      </c>
      <c r="B13" s="140"/>
      <c r="C13" s="141"/>
      <c r="D13" s="8" t="s">
        <v>13</v>
      </c>
      <c r="E13" s="8" t="s">
        <v>17</v>
      </c>
      <c r="F13" s="139" t="s">
        <v>18</v>
      </c>
      <c r="G13" s="140"/>
      <c r="H13" s="141"/>
      <c r="I13" s="139" t="s">
        <v>19</v>
      </c>
      <c r="J13" s="140"/>
      <c r="K13" s="141"/>
    </row>
    <row r="14" spans="1:11" ht="15.75" x14ac:dyDescent="0.25">
      <c r="A14" s="139" t="s">
        <v>249</v>
      </c>
      <c r="B14" s="140"/>
      <c r="C14" s="141"/>
      <c r="D14" s="8" t="s">
        <v>24</v>
      </c>
      <c r="E14" s="8" t="s">
        <v>41</v>
      </c>
      <c r="F14" s="139" t="s">
        <v>41</v>
      </c>
      <c r="G14" s="140"/>
      <c r="H14" s="141"/>
      <c r="I14" s="139" t="s">
        <v>41</v>
      </c>
      <c r="J14" s="140"/>
      <c r="K14" s="141"/>
    </row>
    <row r="15" spans="1:11" ht="32.85" customHeight="1" x14ac:dyDescent="0.25">
      <c r="A15" s="142" t="s">
        <v>250</v>
      </c>
      <c r="B15" s="141"/>
      <c r="C15" s="139" t="s">
        <v>251</v>
      </c>
      <c r="D15" s="140"/>
      <c r="E15" s="140"/>
      <c r="F15" s="140"/>
      <c r="G15" s="141"/>
      <c r="H15" s="146" t="s">
        <v>1</v>
      </c>
      <c r="I15" s="141"/>
      <c r="J15" s="148" t="s">
        <v>249</v>
      </c>
      <c r="K15" s="141"/>
    </row>
    <row r="16" spans="1:11" ht="48.6" customHeight="1" x14ac:dyDescent="0.25">
      <c r="A16" s="142" t="s">
        <v>252</v>
      </c>
      <c r="B16" s="141"/>
      <c r="C16" s="139" t="s">
        <v>253</v>
      </c>
      <c r="D16" s="140"/>
      <c r="E16" s="140"/>
      <c r="F16" s="140"/>
      <c r="G16" s="141"/>
      <c r="H16" s="146" t="s">
        <v>1</v>
      </c>
      <c r="I16" s="141"/>
      <c r="J16" s="148" t="s">
        <v>254</v>
      </c>
      <c r="K16" s="141"/>
    </row>
    <row r="17" spans="1:11" ht="0" hidden="1" customHeight="1" x14ac:dyDescent="0.25"/>
    <row r="18" spans="1:11" ht="4.9000000000000004" customHeight="1" x14ac:dyDescent="0.25"/>
    <row r="19" spans="1:11" ht="31.5" x14ac:dyDescent="0.25">
      <c r="A19" s="9" t="s">
        <v>255</v>
      </c>
      <c r="B19" s="139" t="s">
        <v>67</v>
      </c>
      <c r="C19" s="140"/>
      <c r="D19" s="140"/>
      <c r="E19" s="140"/>
      <c r="F19" s="141"/>
      <c r="G19" s="146" t="s">
        <v>256</v>
      </c>
      <c r="H19" s="140"/>
      <c r="I19" s="140"/>
      <c r="J19" s="141"/>
      <c r="K19" s="10" t="s">
        <v>66</v>
      </c>
    </row>
    <row r="20" spans="1:11" ht="17.100000000000001" customHeight="1" x14ac:dyDescent="0.25">
      <c r="A20" s="147" t="s">
        <v>257</v>
      </c>
      <c r="B20" s="144"/>
      <c r="C20" s="144"/>
      <c r="D20" s="144"/>
      <c r="E20" s="144"/>
      <c r="F20" s="144"/>
      <c r="G20" s="144"/>
      <c r="H20" s="144"/>
      <c r="I20" s="144"/>
      <c r="J20" s="144"/>
      <c r="K20" s="145"/>
    </row>
    <row r="21" spans="1:11" ht="17.100000000000001" customHeight="1" x14ac:dyDescent="0.25">
      <c r="A21" s="143" t="s">
        <v>258</v>
      </c>
      <c r="B21" s="144"/>
      <c r="C21" s="144"/>
      <c r="D21" s="144"/>
      <c r="E21" s="144"/>
      <c r="F21" s="144"/>
      <c r="G21" s="144"/>
      <c r="H21" s="144"/>
      <c r="I21" s="144"/>
      <c r="J21" s="144"/>
      <c r="K21" s="145"/>
    </row>
    <row r="22" spans="1:11" ht="15.75" x14ac:dyDescent="0.25">
      <c r="A22" s="139" t="s">
        <v>259</v>
      </c>
      <c r="B22" s="140"/>
      <c r="C22" s="141"/>
      <c r="D22" s="8" t="s">
        <v>13</v>
      </c>
      <c r="E22" s="8" t="s">
        <v>17</v>
      </c>
      <c r="F22" s="139" t="s">
        <v>18</v>
      </c>
      <c r="G22" s="140"/>
      <c r="H22" s="141"/>
      <c r="I22" s="139" t="s">
        <v>19</v>
      </c>
      <c r="J22" s="140"/>
      <c r="K22" s="141"/>
    </row>
    <row r="23" spans="1:11" ht="15.75" x14ac:dyDescent="0.25">
      <c r="A23" s="139" t="s">
        <v>68</v>
      </c>
      <c r="B23" s="140"/>
      <c r="C23" s="141"/>
      <c r="D23" s="8" t="s">
        <v>69</v>
      </c>
      <c r="E23" s="8" t="s">
        <v>70</v>
      </c>
      <c r="F23" s="139" t="s">
        <v>70</v>
      </c>
      <c r="G23" s="140"/>
      <c r="H23" s="141"/>
      <c r="I23" s="139" t="s">
        <v>70</v>
      </c>
      <c r="J23" s="140"/>
      <c r="K23" s="141"/>
    </row>
    <row r="24" spans="1:11" ht="17.100000000000001" customHeight="1" x14ac:dyDescent="0.25">
      <c r="A24" s="143" t="s">
        <v>260</v>
      </c>
      <c r="B24" s="144"/>
      <c r="C24" s="144"/>
      <c r="D24" s="144"/>
      <c r="E24" s="144"/>
      <c r="F24" s="144"/>
      <c r="G24" s="144"/>
      <c r="H24" s="144"/>
      <c r="I24" s="144"/>
      <c r="J24" s="144"/>
      <c r="K24" s="145"/>
    </row>
    <row r="25" spans="1:11" ht="21.95" customHeight="1" x14ac:dyDescent="0.25">
      <c r="A25" s="143" t="s">
        <v>261</v>
      </c>
      <c r="B25" s="144"/>
      <c r="C25" s="144"/>
      <c r="D25" s="144"/>
      <c r="E25" s="144"/>
      <c r="F25" s="144"/>
      <c r="G25" s="144"/>
      <c r="H25" s="144"/>
      <c r="I25" s="144"/>
      <c r="J25" s="144"/>
      <c r="K25" s="145"/>
    </row>
    <row r="26" spans="1:11" ht="15.75" x14ac:dyDescent="0.25">
      <c r="A26" s="139" t="s">
        <v>262</v>
      </c>
      <c r="B26" s="140"/>
      <c r="C26" s="141"/>
      <c r="D26" s="8" t="s">
        <v>13</v>
      </c>
      <c r="E26" s="8" t="s">
        <v>17</v>
      </c>
      <c r="F26" s="139" t="s">
        <v>18</v>
      </c>
      <c r="G26" s="140"/>
      <c r="H26" s="141"/>
      <c r="I26" s="139" t="s">
        <v>19</v>
      </c>
      <c r="J26" s="140"/>
      <c r="K26" s="141"/>
    </row>
    <row r="27" spans="1:11" ht="15.75" x14ac:dyDescent="0.25">
      <c r="A27" s="139" t="s">
        <v>73</v>
      </c>
      <c r="B27" s="140"/>
      <c r="C27" s="141"/>
      <c r="D27" s="8" t="s">
        <v>69</v>
      </c>
      <c r="E27" s="8" t="s">
        <v>60</v>
      </c>
      <c r="F27" s="139" t="s">
        <v>74</v>
      </c>
      <c r="G27" s="140"/>
      <c r="H27" s="141"/>
      <c r="I27" s="139" t="s">
        <v>75</v>
      </c>
      <c r="J27" s="140"/>
      <c r="K27" s="141"/>
    </row>
    <row r="28" spans="1:11" ht="21.95" customHeight="1" x14ac:dyDescent="0.25">
      <c r="A28" s="143" t="s">
        <v>263</v>
      </c>
      <c r="B28" s="144"/>
      <c r="C28" s="144"/>
      <c r="D28" s="144"/>
      <c r="E28" s="144"/>
      <c r="F28" s="144"/>
      <c r="G28" s="144"/>
      <c r="H28" s="144"/>
      <c r="I28" s="144"/>
      <c r="J28" s="144"/>
      <c r="K28" s="145"/>
    </row>
    <row r="29" spans="1:11" ht="17.100000000000001" customHeight="1" x14ac:dyDescent="0.25">
      <c r="A29" s="143" t="s">
        <v>264</v>
      </c>
      <c r="B29" s="144"/>
      <c r="C29" s="144"/>
      <c r="D29" s="144"/>
      <c r="E29" s="144"/>
      <c r="F29" s="144"/>
      <c r="G29" s="144"/>
      <c r="H29" s="144"/>
      <c r="I29" s="144"/>
      <c r="J29" s="144"/>
      <c r="K29" s="145"/>
    </row>
    <row r="30" spans="1:11" ht="37.5" customHeight="1" x14ac:dyDescent="0.25">
      <c r="A30" s="143" t="s">
        <v>265</v>
      </c>
      <c r="B30" s="144"/>
      <c r="C30" s="144"/>
      <c r="D30" s="144"/>
      <c r="E30" s="144"/>
      <c r="F30" s="144"/>
      <c r="G30" s="144"/>
      <c r="H30" s="144"/>
      <c r="I30" s="144"/>
      <c r="J30" s="144"/>
      <c r="K30" s="145"/>
    </row>
    <row r="31" spans="1:11" ht="0" hidden="1" customHeight="1" x14ac:dyDescent="0.25">
      <c r="A31" s="11"/>
      <c r="K31" s="12"/>
    </row>
    <row r="32" spans="1:11" ht="15.75" x14ac:dyDescent="0.25">
      <c r="A32" s="139" t="s">
        <v>262</v>
      </c>
      <c r="B32" s="140"/>
      <c r="C32" s="141"/>
      <c r="D32" s="8" t="s">
        <v>13</v>
      </c>
      <c r="E32" s="8" t="s">
        <v>17</v>
      </c>
      <c r="F32" s="139" t="s">
        <v>18</v>
      </c>
      <c r="G32" s="140"/>
      <c r="H32" s="141"/>
      <c r="I32" s="139" t="s">
        <v>19</v>
      </c>
      <c r="J32" s="140"/>
      <c r="K32" s="141"/>
    </row>
    <row r="33" spans="1:11" ht="15.75" x14ac:dyDescent="0.25">
      <c r="A33" s="139" t="s">
        <v>78</v>
      </c>
      <c r="B33" s="140"/>
      <c r="C33" s="141"/>
      <c r="D33" s="8" t="s">
        <v>24</v>
      </c>
      <c r="E33" s="8" t="s">
        <v>47</v>
      </c>
      <c r="F33" s="139" t="s">
        <v>79</v>
      </c>
      <c r="G33" s="140"/>
      <c r="H33" s="141"/>
      <c r="I33" s="139" t="s">
        <v>47</v>
      </c>
      <c r="J33" s="140"/>
      <c r="K33" s="141"/>
    </row>
    <row r="34" spans="1:11" ht="31.5" x14ac:dyDescent="0.25">
      <c r="A34" s="139" t="s">
        <v>81</v>
      </c>
      <c r="B34" s="140"/>
      <c r="C34" s="141"/>
      <c r="D34" s="8" t="s">
        <v>82</v>
      </c>
      <c r="E34" s="8" t="s">
        <v>83</v>
      </c>
      <c r="F34" s="139" t="s">
        <v>84</v>
      </c>
      <c r="G34" s="140"/>
      <c r="H34" s="141"/>
      <c r="I34" s="139" t="s">
        <v>54</v>
      </c>
      <c r="J34" s="140"/>
      <c r="K34" s="141"/>
    </row>
    <row r="35" spans="1:11" ht="15.75" x14ac:dyDescent="0.25">
      <c r="A35" s="139" t="s">
        <v>80</v>
      </c>
      <c r="B35" s="140"/>
      <c r="C35" s="141"/>
      <c r="D35" s="8" t="s">
        <v>24</v>
      </c>
      <c r="E35" s="8" t="s">
        <v>62</v>
      </c>
      <c r="F35" s="139" t="s">
        <v>62</v>
      </c>
      <c r="G35" s="140"/>
      <c r="H35" s="141"/>
      <c r="I35" s="139" t="s">
        <v>62</v>
      </c>
      <c r="J35" s="140"/>
      <c r="K35" s="141"/>
    </row>
    <row r="36" spans="1:11" ht="17.100000000000001" customHeight="1" x14ac:dyDescent="0.25">
      <c r="A36" s="143" t="s">
        <v>266</v>
      </c>
      <c r="B36" s="144"/>
      <c r="C36" s="144"/>
      <c r="D36" s="144"/>
      <c r="E36" s="144"/>
      <c r="F36" s="144"/>
      <c r="G36" s="144"/>
      <c r="H36" s="144"/>
      <c r="I36" s="144"/>
      <c r="J36" s="144"/>
      <c r="K36" s="145"/>
    </row>
    <row r="37" spans="1:11" ht="37.5" customHeight="1" x14ac:dyDescent="0.25">
      <c r="A37" s="143" t="s">
        <v>267</v>
      </c>
      <c r="B37" s="144"/>
      <c r="C37" s="144"/>
      <c r="D37" s="144"/>
      <c r="E37" s="144"/>
      <c r="F37" s="144"/>
      <c r="G37" s="144"/>
      <c r="H37" s="144"/>
      <c r="I37" s="144"/>
      <c r="J37" s="144"/>
      <c r="K37" s="145"/>
    </row>
    <row r="38" spans="1:11" ht="0" hidden="1" customHeight="1" x14ac:dyDescent="0.25">
      <c r="A38" s="11"/>
      <c r="K38" s="12"/>
    </row>
    <row r="39" spans="1:11" ht="15.75" x14ac:dyDescent="0.25">
      <c r="A39" s="139" t="s">
        <v>262</v>
      </c>
      <c r="B39" s="140"/>
      <c r="C39" s="141"/>
      <c r="D39" s="8" t="s">
        <v>13</v>
      </c>
      <c r="E39" s="8" t="s">
        <v>17</v>
      </c>
      <c r="F39" s="139" t="s">
        <v>18</v>
      </c>
      <c r="G39" s="140"/>
      <c r="H39" s="141"/>
      <c r="I39" s="139" t="s">
        <v>19</v>
      </c>
      <c r="J39" s="140"/>
      <c r="K39" s="141"/>
    </row>
    <row r="40" spans="1:11" ht="15.75" x14ac:dyDescent="0.25">
      <c r="A40" s="139" t="s">
        <v>87</v>
      </c>
      <c r="B40" s="140"/>
      <c r="C40" s="141"/>
      <c r="D40" s="8" t="s">
        <v>52</v>
      </c>
      <c r="E40" s="8" t="s">
        <v>88</v>
      </c>
      <c r="F40" s="139" t="s">
        <v>89</v>
      </c>
      <c r="G40" s="140"/>
      <c r="H40" s="141"/>
      <c r="I40" s="139" t="s">
        <v>90</v>
      </c>
      <c r="J40" s="140"/>
      <c r="K40" s="141"/>
    </row>
    <row r="41" spans="1:11" ht="15.75" x14ac:dyDescent="0.25">
      <c r="A41" s="139" t="s">
        <v>91</v>
      </c>
      <c r="B41" s="140"/>
      <c r="C41" s="141"/>
      <c r="D41" s="8" t="s">
        <v>24</v>
      </c>
      <c r="E41" s="8" t="s">
        <v>92</v>
      </c>
      <c r="F41" s="139" t="s">
        <v>92</v>
      </c>
      <c r="G41" s="140"/>
      <c r="H41" s="141"/>
      <c r="I41" s="139" t="s">
        <v>92</v>
      </c>
      <c r="J41" s="140"/>
      <c r="K41" s="141"/>
    </row>
    <row r="42" spans="1:11" ht="15.75" x14ac:dyDescent="0.25">
      <c r="A42" s="139" t="s">
        <v>93</v>
      </c>
      <c r="B42" s="140"/>
      <c r="C42" s="141"/>
      <c r="D42" s="8" t="s">
        <v>69</v>
      </c>
      <c r="E42" s="8" t="s">
        <v>59</v>
      </c>
      <c r="F42" s="139" t="s">
        <v>59</v>
      </c>
      <c r="G42" s="140"/>
      <c r="H42" s="141"/>
      <c r="I42" s="139" t="s">
        <v>59</v>
      </c>
      <c r="J42" s="140"/>
      <c r="K42" s="141"/>
    </row>
    <row r="43" spans="1:11" ht="15.75" x14ac:dyDescent="0.25">
      <c r="A43" s="139" t="s">
        <v>94</v>
      </c>
      <c r="B43" s="140"/>
      <c r="C43" s="141"/>
      <c r="D43" s="8" t="s">
        <v>24</v>
      </c>
      <c r="E43" s="8" t="s">
        <v>53</v>
      </c>
      <c r="F43" s="139" t="s">
        <v>53</v>
      </c>
      <c r="G43" s="140"/>
      <c r="H43" s="141"/>
      <c r="I43" s="139" t="s">
        <v>53</v>
      </c>
      <c r="J43" s="140"/>
      <c r="K43" s="141"/>
    </row>
    <row r="44" spans="1:11" ht="15.75" x14ac:dyDescent="0.25">
      <c r="A44" s="139" t="s">
        <v>95</v>
      </c>
      <c r="B44" s="140"/>
      <c r="C44" s="141"/>
      <c r="D44" s="8" t="s">
        <v>52</v>
      </c>
      <c r="E44" s="8" t="s">
        <v>96</v>
      </c>
      <c r="F44" s="139" t="s">
        <v>97</v>
      </c>
      <c r="G44" s="140"/>
      <c r="H44" s="141"/>
      <c r="I44" s="139" t="s">
        <v>98</v>
      </c>
      <c r="J44" s="140"/>
      <c r="K44" s="141"/>
    </row>
    <row r="45" spans="1:11" ht="15.75" x14ac:dyDescent="0.25">
      <c r="A45" s="139" t="s">
        <v>99</v>
      </c>
      <c r="B45" s="140"/>
      <c r="C45" s="141"/>
      <c r="D45" s="8" t="s">
        <v>24</v>
      </c>
      <c r="E45" s="8" t="s">
        <v>51</v>
      </c>
      <c r="F45" s="139" t="s">
        <v>100</v>
      </c>
      <c r="G45" s="140"/>
      <c r="H45" s="141"/>
      <c r="I45" s="139" t="s">
        <v>56</v>
      </c>
      <c r="J45" s="140"/>
      <c r="K45" s="141"/>
    </row>
    <row r="46" spans="1:11" ht="15.75" x14ac:dyDescent="0.25">
      <c r="A46" s="139" t="s">
        <v>101</v>
      </c>
      <c r="B46" s="140"/>
      <c r="C46" s="141"/>
      <c r="D46" s="8" t="s">
        <v>52</v>
      </c>
      <c r="E46" s="8" t="s">
        <v>61</v>
      </c>
      <c r="F46" s="139" t="s">
        <v>102</v>
      </c>
      <c r="G46" s="140"/>
      <c r="H46" s="141"/>
      <c r="I46" s="139" t="s">
        <v>103</v>
      </c>
      <c r="J46" s="140"/>
      <c r="K46" s="141"/>
    </row>
    <row r="47" spans="1:11" ht="15.75" x14ac:dyDescent="0.25">
      <c r="A47" s="139" t="s">
        <v>104</v>
      </c>
      <c r="B47" s="140"/>
      <c r="C47" s="141"/>
      <c r="D47" s="8" t="s">
        <v>52</v>
      </c>
      <c r="E47" s="8" t="s">
        <v>105</v>
      </c>
      <c r="F47" s="139" t="s">
        <v>106</v>
      </c>
      <c r="G47" s="140"/>
      <c r="H47" s="141"/>
      <c r="I47" s="139" t="s">
        <v>107</v>
      </c>
      <c r="J47" s="140"/>
      <c r="K47" s="141"/>
    </row>
    <row r="48" spans="1:11" ht="15.75" x14ac:dyDescent="0.25">
      <c r="A48" s="139" t="s">
        <v>108</v>
      </c>
      <c r="B48" s="140"/>
      <c r="C48" s="141"/>
      <c r="D48" s="8" t="s">
        <v>52</v>
      </c>
      <c r="E48" s="8" t="s">
        <v>109</v>
      </c>
      <c r="F48" s="139" t="s">
        <v>97</v>
      </c>
      <c r="G48" s="140"/>
      <c r="H48" s="141"/>
      <c r="I48" s="139" t="s">
        <v>110</v>
      </c>
      <c r="J48" s="140"/>
      <c r="K48" s="141"/>
    </row>
    <row r="49" spans="1:11" ht="0" hidden="1" customHeight="1" x14ac:dyDescent="0.25">
      <c r="A49" s="11"/>
      <c r="K49" s="12"/>
    </row>
    <row r="50" spans="1:11" ht="17.100000000000001" customHeight="1" x14ac:dyDescent="0.25">
      <c r="A50" s="143" t="s">
        <v>268</v>
      </c>
      <c r="B50" s="144"/>
      <c r="C50" s="144"/>
      <c r="D50" s="144"/>
      <c r="E50" s="144"/>
      <c r="F50" s="144"/>
      <c r="G50" s="144"/>
      <c r="H50" s="144"/>
      <c r="I50" s="144"/>
      <c r="J50" s="144"/>
      <c r="K50" s="145"/>
    </row>
    <row r="51" spans="1:11" ht="37.5" customHeight="1" x14ac:dyDescent="0.25">
      <c r="A51" s="143" t="s">
        <v>269</v>
      </c>
      <c r="B51" s="144"/>
      <c r="C51" s="144"/>
      <c r="D51" s="144"/>
      <c r="E51" s="144"/>
      <c r="F51" s="144"/>
      <c r="G51" s="144"/>
      <c r="H51" s="144"/>
      <c r="I51" s="144"/>
      <c r="J51" s="144"/>
      <c r="K51" s="145"/>
    </row>
    <row r="52" spans="1:11" ht="0" hidden="1" customHeight="1" x14ac:dyDescent="0.25">
      <c r="A52" s="11"/>
      <c r="K52" s="12"/>
    </row>
    <row r="53" spans="1:11" ht="15.75" x14ac:dyDescent="0.25">
      <c r="A53" s="139" t="s">
        <v>262</v>
      </c>
      <c r="B53" s="140"/>
      <c r="C53" s="141"/>
      <c r="D53" s="8" t="s">
        <v>13</v>
      </c>
      <c r="E53" s="8" t="s">
        <v>17</v>
      </c>
      <c r="F53" s="139" t="s">
        <v>18</v>
      </c>
      <c r="G53" s="140"/>
      <c r="H53" s="141"/>
      <c r="I53" s="139" t="s">
        <v>19</v>
      </c>
      <c r="J53" s="140"/>
      <c r="K53" s="141"/>
    </row>
    <row r="54" spans="1:11" ht="15.75" x14ac:dyDescent="0.25">
      <c r="A54" s="139" t="s">
        <v>113</v>
      </c>
      <c r="B54" s="140"/>
      <c r="C54" s="141"/>
      <c r="D54" s="8" t="s">
        <v>52</v>
      </c>
      <c r="E54" s="8" t="s">
        <v>114</v>
      </c>
      <c r="F54" s="139" t="s">
        <v>114</v>
      </c>
      <c r="G54" s="140"/>
      <c r="H54" s="141"/>
      <c r="I54" s="139" t="s">
        <v>114</v>
      </c>
      <c r="J54" s="140"/>
      <c r="K54" s="141"/>
    </row>
    <row r="55" spans="1:11" ht="15.75" x14ac:dyDescent="0.25">
      <c r="A55" s="139" t="s">
        <v>115</v>
      </c>
      <c r="B55" s="140"/>
      <c r="C55" s="141"/>
      <c r="D55" s="8" t="s">
        <v>52</v>
      </c>
      <c r="E55" s="8" t="s">
        <v>116</v>
      </c>
      <c r="F55" s="139" t="s">
        <v>116</v>
      </c>
      <c r="G55" s="140"/>
      <c r="H55" s="141"/>
      <c r="I55" s="139" t="s">
        <v>116</v>
      </c>
      <c r="J55" s="140"/>
      <c r="K55" s="141"/>
    </row>
    <row r="56" spans="1:11" ht="15.75" x14ac:dyDescent="0.25">
      <c r="A56" s="139" t="s">
        <v>117</v>
      </c>
      <c r="B56" s="140"/>
      <c r="C56" s="141"/>
      <c r="D56" s="8" t="s">
        <v>52</v>
      </c>
      <c r="E56" s="8" t="s">
        <v>54</v>
      </c>
      <c r="F56" s="139" t="s">
        <v>54</v>
      </c>
      <c r="G56" s="140"/>
      <c r="H56" s="141"/>
      <c r="I56" s="139" t="s">
        <v>54</v>
      </c>
      <c r="J56" s="140"/>
      <c r="K56" s="141"/>
    </row>
    <row r="57" spans="1:11" ht="17.100000000000001" customHeight="1" x14ac:dyDescent="0.25">
      <c r="A57" s="143" t="s">
        <v>270</v>
      </c>
      <c r="B57" s="144"/>
      <c r="C57" s="144"/>
      <c r="D57" s="144"/>
      <c r="E57" s="144"/>
      <c r="F57" s="144"/>
      <c r="G57" s="144"/>
      <c r="H57" s="144"/>
      <c r="I57" s="144"/>
      <c r="J57" s="144"/>
      <c r="K57" s="145"/>
    </row>
    <row r="58" spans="1:11" ht="37.5" customHeight="1" x14ac:dyDescent="0.25">
      <c r="A58" s="143" t="s">
        <v>271</v>
      </c>
      <c r="B58" s="144"/>
      <c r="C58" s="144"/>
      <c r="D58" s="144"/>
      <c r="E58" s="144"/>
      <c r="F58" s="144"/>
      <c r="G58" s="144"/>
      <c r="H58" s="144"/>
      <c r="I58" s="144"/>
      <c r="J58" s="144"/>
      <c r="K58" s="145"/>
    </row>
    <row r="59" spans="1:11" ht="0" hidden="1" customHeight="1" x14ac:dyDescent="0.25">
      <c r="A59" s="11"/>
      <c r="K59" s="12"/>
    </row>
    <row r="60" spans="1:11" ht="15.75" x14ac:dyDescent="0.25">
      <c r="A60" s="139" t="s">
        <v>262</v>
      </c>
      <c r="B60" s="140"/>
      <c r="C60" s="141"/>
      <c r="D60" s="8" t="s">
        <v>13</v>
      </c>
      <c r="E60" s="8" t="s">
        <v>17</v>
      </c>
      <c r="F60" s="139" t="s">
        <v>18</v>
      </c>
      <c r="G60" s="140"/>
      <c r="H60" s="141"/>
      <c r="I60" s="139" t="s">
        <v>19</v>
      </c>
      <c r="J60" s="140"/>
      <c r="K60" s="141"/>
    </row>
    <row r="61" spans="1:11" ht="15.75" x14ac:dyDescent="0.25">
      <c r="A61" s="139" t="s">
        <v>120</v>
      </c>
      <c r="B61" s="140"/>
      <c r="C61" s="141"/>
      <c r="D61" s="8" t="s">
        <v>52</v>
      </c>
      <c r="E61" s="8" t="s">
        <v>58</v>
      </c>
      <c r="F61" s="139" t="s">
        <v>58</v>
      </c>
      <c r="G61" s="140"/>
      <c r="H61" s="141"/>
      <c r="I61" s="139" t="s">
        <v>58</v>
      </c>
      <c r="J61" s="140"/>
      <c r="K61" s="141"/>
    </row>
    <row r="62" spans="1:11" ht="15.75" x14ac:dyDescent="0.25">
      <c r="A62" s="139" t="s">
        <v>121</v>
      </c>
      <c r="B62" s="140"/>
      <c r="C62" s="141"/>
      <c r="D62" s="8" t="s">
        <v>52</v>
      </c>
      <c r="E62" s="8" t="s">
        <v>57</v>
      </c>
      <c r="F62" s="139" t="s">
        <v>122</v>
      </c>
      <c r="G62" s="140"/>
      <c r="H62" s="141"/>
      <c r="I62" s="139" t="s">
        <v>123</v>
      </c>
      <c r="J62" s="140"/>
      <c r="K62" s="141"/>
    </row>
    <row r="63" spans="1:11" ht="15.75" x14ac:dyDescent="0.25">
      <c r="A63" s="139" t="s">
        <v>124</v>
      </c>
      <c r="B63" s="140"/>
      <c r="C63" s="141"/>
      <c r="D63" s="8" t="s">
        <v>24</v>
      </c>
      <c r="E63" s="8" t="s">
        <v>34</v>
      </c>
      <c r="F63" s="139" t="s">
        <v>125</v>
      </c>
      <c r="G63" s="140"/>
      <c r="H63" s="141"/>
      <c r="I63" s="139" t="s">
        <v>126</v>
      </c>
      <c r="J63" s="140"/>
      <c r="K63" s="141"/>
    </row>
    <row r="64" spans="1:11" ht="15.75" x14ac:dyDescent="0.25">
      <c r="A64" s="139" t="s">
        <v>127</v>
      </c>
      <c r="B64" s="140"/>
      <c r="C64" s="141"/>
      <c r="D64" s="8" t="s">
        <v>69</v>
      </c>
      <c r="E64" s="8" t="s">
        <v>44</v>
      </c>
      <c r="F64" s="139" t="s">
        <v>44</v>
      </c>
      <c r="G64" s="140"/>
      <c r="H64" s="141"/>
      <c r="I64" s="139" t="s">
        <v>44</v>
      </c>
      <c r="J64" s="140"/>
      <c r="K64" s="141"/>
    </row>
    <row r="65" spans="1:11" ht="15.75" x14ac:dyDescent="0.25">
      <c r="A65" s="139" t="s">
        <v>128</v>
      </c>
      <c r="B65" s="140"/>
      <c r="C65" s="141"/>
      <c r="D65" s="8" t="s">
        <v>69</v>
      </c>
      <c r="E65" s="8" t="s">
        <v>129</v>
      </c>
      <c r="F65" s="139" t="s">
        <v>129</v>
      </c>
      <c r="G65" s="140"/>
      <c r="H65" s="141"/>
      <c r="I65" s="139" t="s">
        <v>129</v>
      </c>
      <c r="J65" s="140"/>
      <c r="K65" s="141"/>
    </row>
    <row r="66" spans="1:11" ht="0" hidden="1" customHeight="1" x14ac:dyDescent="0.25">
      <c r="A66" s="11"/>
      <c r="K66" s="12"/>
    </row>
    <row r="67" spans="1:11" ht="17.100000000000001" customHeight="1" x14ac:dyDescent="0.25">
      <c r="A67" s="143" t="s">
        <v>272</v>
      </c>
      <c r="B67" s="144"/>
      <c r="C67" s="144"/>
      <c r="D67" s="144"/>
      <c r="E67" s="144"/>
      <c r="F67" s="144"/>
      <c r="G67" s="144"/>
      <c r="H67" s="144"/>
      <c r="I67" s="144"/>
      <c r="J67" s="144"/>
      <c r="K67" s="145"/>
    </row>
    <row r="68" spans="1:11" ht="37.5" customHeight="1" x14ac:dyDescent="0.25">
      <c r="A68" s="143" t="s">
        <v>273</v>
      </c>
      <c r="B68" s="144"/>
      <c r="C68" s="144"/>
      <c r="D68" s="144"/>
      <c r="E68" s="144"/>
      <c r="F68" s="144"/>
      <c r="G68" s="144"/>
      <c r="H68" s="144"/>
      <c r="I68" s="144"/>
      <c r="J68" s="144"/>
      <c r="K68" s="145"/>
    </row>
    <row r="69" spans="1:11" ht="0" hidden="1" customHeight="1" x14ac:dyDescent="0.25">
      <c r="A69" s="11"/>
      <c r="K69" s="12"/>
    </row>
    <row r="70" spans="1:11" ht="15.75" x14ac:dyDescent="0.25">
      <c r="A70" s="139" t="s">
        <v>262</v>
      </c>
      <c r="B70" s="140"/>
      <c r="C70" s="141"/>
      <c r="D70" s="8" t="s">
        <v>13</v>
      </c>
      <c r="E70" s="8" t="s">
        <v>17</v>
      </c>
      <c r="F70" s="139" t="s">
        <v>18</v>
      </c>
      <c r="G70" s="140"/>
      <c r="H70" s="141"/>
      <c r="I70" s="139" t="s">
        <v>19</v>
      </c>
      <c r="J70" s="140"/>
      <c r="K70" s="141"/>
    </row>
    <row r="71" spans="1:11" ht="15.75" x14ac:dyDescent="0.25">
      <c r="A71" s="139" t="s">
        <v>132</v>
      </c>
      <c r="B71" s="140"/>
      <c r="C71" s="141"/>
      <c r="D71" s="8" t="s">
        <v>52</v>
      </c>
      <c r="E71" s="8" t="s">
        <v>133</v>
      </c>
      <c r="F71" s="139" t="s">
        <v>134</v>
      </c>
      <c r="G71" s="140"/>
      <c r="H71" s="141"/>
      <c r="I71" s="139" t="s">
        <v>134</v>
      </c>
      <c r="J71" s="140"/>
      <c r="K71" s="141"/>
    </row>
    <row r="72" spans="1:11" ht="15.75" x14ac:dyDescent="0.25">
      <c r="A72" s="139" t="s">
        <v>135</v>
      </c>
      <c r="B72" s="140"/>
      <c r="C72" s="141"/>
      <c r="D72" s="8" t="s">
        <v>52</v>
      </c>
      <c r="E72" s="8" t="s">
        <v>136</v>
      </c>
      <c r="F72" s="139" t="s">
        <v>136</v>
      </c>
      <c r="G72" s="140"/>
      <c r="H72" s="141"/>
      <c r="I72" s="139" t="s">
        <v>136</v>
      </c>
      <c r="J72" s="140"/>
      <c r="K72" s="141"/>
    </row>
    <row r="73" spans="1:11" ht="0" hidden="1" customHeight="1" x14ac:dyDescent="0.25">
      <c r="A73" s="11"/>
      <c r="K73" s="12"/>
    </row>
    <row r="74" spans="1:11" ht="17.100000000000001" customHeight="1" x14ac:dyDescent="0.25">
      <c r="A74" s="143" t="s">
        <v>274</v>
      </c>
      <c r="B74" s="144"/>
      <c r="C74" s="144"/>
      <c r="D74" s="144"/>
      <c r="E74" s="144"/>
      <c r="F74" s="144"/>
      <c r="G74" s="144"/>
      <c r="H74" s="144"/>
      <c r="I74" s="144"/>
      <c r="J74" s="144"/>
      <c r="K74" s="145"/>
    </row>
    <row r="75" spans="1:11" ht="21.95" customHeight="1" x14ac:dyDescent="0.25">
      <c r="A75" s="143" t="s">
        <v>275</v>
      </c>
      <c r="B75" s="144"/>
      <c r="C75" s="144"/>
      <c r="D75" s="144"/>
      <c r="E75" s="144"/>
      <c r="F75" s="144"/>
      <c r="G75" s="144"/>
      <c r="H75" s="144"/>
      <c r="I75" s="144"/>
      <c r="J75" s="144"/>
      <c r="K75" s="145"/>
    </row>
    <row r="76" spans="1:11" ht="15.75" x14ac:dyDescent="0.25">
      <c r="A76" s="139" t="s">
        <v>262</v>
      </c>
      <c r="B76" s="140"/>
      <c r="C76" s="141"/>
      <c r="D76" s="8" t="s">
        <v>13</v>
      </c>
      <c r="E76" s="8" t="s">
        <v>17</v>
      </c>
      <c r="F76" s="139" t="s">
        <v>18</v>
      </c>
      <c r="G76" s="140"/>
      <c r="H76" s="141"/>
      <c r="I76" s="139" t="s">
        <v>19</v>
      </c>
      <c r="J76" s="140"/>
      <c r="K76" s="141"/>
    </row>
    <row r="77" spans="1:11" ht="15.75" x14ac:dyDescent="0.25">
      <c r="A77" s="139" t="s">
        <v>139</v>
      </c>
      <c r="B77" s="140"/>
      <c r="C77" s="141"/>
      <c r="D77" s="8" t="s">
        <v>24</v>
      </c>
      <c r="E77" s="8" t="s">
        <v>35</v>
      </c>
      <c r="F77" s="139" t="s">
        <v>38</v>
      </c>
      <c r="G77" s="140"/>
      <c r="H77" s="141"/>
      <c r="I77" s="139" t="s">
        <v>48</v>
      </c>
      <c r="J77" s="140"/>
      <c r="K77" s="141"/>
    </row>
    <row r="78" spans="1:11" ht="21.95" customHeight="1" x14ac:dyDescent="0.25">
      <c r="A78" s="143" t="s">
        <v>263</v>
      </c>
      <c r="B78" s="144"/>
      <c r="C78" s="144"/>
      <c r="D78" s="144"/>
      <c r="E78" s="144"/>
      <c r="F78" s="144"/>
      <c r="G78" s="144"/>
      <c r="H78" s="144"/>
      <c r="I78" s="144"/>
      <c r="J78" s="144"/>
      <c r="K78" s="145"/>
    </row>
    <row r="79" spans="1:11" ht="17.100000000000001" customHeight="1" x14ac:dyDescent="0.25">
      <c r="A79" s="143" t="s">
        <v>276</v>
      </c>
      <c r="B79" s="144"/>
      <c r="C79" s="144"/>
      <c r="D79" s="144"/>
      <c r="E79" s="144"/>
      <c r="F79" s="144"/>
      <c r="G79" s="144"/>
      <c r="H79" s="144"/>
      <c r="I79" s="144"/>
      <c r="J79" s="144"/>
      <c r="K79" s="145"/>
    </row>
    <row r="80" spans="1:11" ht="37.5" customHeight="1" x14ac:dyDescent="0.25">
      <c r="A80" s="143" t="s">
        <v>277</v>
      </c>
      <c r="B80" s="144"/>
      <c r="C80" s="144"/>
      <c r="D80" s="144"/>
      <c r="E80" s="144"/>
      <c r="F80" s="144"/>
      <c r="G80" s="144"/>
      <c r="H80" s="144"/>
      <c r="I80" s="144"/>
      <c r="J80" s="144"/>
      <c r="K80" s="145"/>
    </row>
    <row r="81" spans="1:11" ht="0" hidden="1" customHeight="1" x14ac:dyDescent="0.25">
      <c r="A81" s="11"/>
      <c r="K81" s="12"/>
    </row>
    <row r="82" spans="1:11" ht="15.75" x14ac:dyDescent="0.25">
      <c r="A82" s="139" t="s">
        <v>262</v>
      </c>
      <c r="B82" s="140"/>
      <c r="C82" s="141"/>
      <c r="D82" s="8" t="s">
        <v>13</v>
      </c>
      <c r="E82" s="8" t="s">
        <v>17</v>
      </c>
      <c r="F82" s="139" t="s">
        <v>18</v>
      </c>
      <c r="G82" s="140"/>
      <c r="H82" s="141"/>
      <c r="I82" s="139" t="s">
        <v>19</v>
      </c>
      <c r="J82" s="140"/>
      <c r="K82" s="141"/>
    </row>
    <row r="83" spans="1:11" ht="15.75" x14ac:dyDescent="0.25">
      <c r="A83" s="139" t="s">
        <v>142</v>
      </c>
      <c r="B83" s="140"/>
      <c r="C83" s="141"/>
      <c r="D83" s="8" t="s">
        <v>52</v>
      </c>
      <c r="E83" s="8" t="s">
        <v>143</v>
      </c>
      <c r="F83" s="139" t="s">
        <v>49</v>
      </c>
      <c r="G83" s="140"/>
      <c r="H83" s="141"/>
      <c r="I83" s="139" t="s">
        <v>144</v>
      </c>
      <c r="J83" s="140"/>
      <c r="K83" s="141"/>
    </row>
    <row r="84" spans="1:11" ht="15.75" x14ac:dyDescent="0.25">
      <c r="A84" s="139" t="s">
        <v>145</v>
      </c>
      <c r="B84" s="140"/>
      <c r="C84" s="141"/>
      <c r="D84" s="8" t="s">
        <v>24</v>
      </c>
      <c r="E84" s="8" t="s">
        <v>146</v>
      </c>
      <c r="F84" s="139" t="s">
        <v>147</v>
      </c>
      <c r="G84" s="140"/>
      <c r="H84" s="141"/>
      <c r="I84" s="139" t="s">
        <v>148</v>
      </c>
      <c r="J84" s="140"/>
      <c r="K84" s="141"/>
    </row>
    <row r="85" spans="1:11" ht="15.75" x14ac:dyDescent="0.25">
      <c r="A85" s="139" t="s">
        <v>149</v>
      </c>
      <c r="B85" s="140"/>
      <c r="C85" s="141"/>
      <c r="D85" s="8" t="s">
        <v>24</v>
      </c>
      <c r="E85" s="8" t="s">
        <v>44</v>
      </c>
      <c r="F85" s="139" t="s">
        <v>44</v>
      </c>
      <c r="G85" s="140"/>
      <c r="H85" s="141"/>
      <c r="I85" s="139" t="s">
        <v>44</v>
      </c>
      <c r="J85" s="140"/>
      <c r="K85" s="141"/>
    </row>
    <row r="86" spans="1:11" ht="17.100000000000001" customHeight="1" x14ac:dyDescent="0.25">
      <c r="A86" s="143" t="s">
        <v>278</v>
      </c>
      <c r="B86" s="144"/>
      <c r="C86" s="144"/>
      <c r="D86" s="144"/>
      <c r="E86" s="144"/>
      <c r="F86" s="144"/>
      <c r="G86" s="144"/>
      <c r="H86" s="144"/>
      <c r="I86" s="144"/>
      <c r="J86" s="144"/>
      <c r="K86" s="145"/>
    </row>
    <row r="87" spans="1:11" ht="37.5" customHeight="1" x14ac:dyDescent="0.25">
      <c r="A87" s="143" t="s">
        <v>279</v>
      </c>
      <c r="B87" s="144"/>
      <c r="C87" s="144"/>
      <c r="D87" s="144"/>
      <c r="E87" s="144"/>
      <c r="F87" s="144"/>
      <c r="G87" s="144"/>
      <c r="H87" s="144"/>
      <c r="I87" s="144"/>
      <c r="J87" s="144"/>
      <c r="K87" s="145"/>
    </row>
    <row r="88" spans="1:11" ht="0" hidden="1" customHeight="1" x14ac:dyDescent="0.25">
      <c r="A88" s="11"/>
      <c r="K88" s="12"/>
    </row>
    <row r="89" spans="1:11" ht="15.75" x14ac:dyDescent="0.25">
      <c r="A89" s="139" t="s">
        <v>262</v>
      </c>
      <c r="B89" s="140"/>
      <c r="C89" s="141"/>
      <c r="D89" s="8" t="s">
        <v>13</v>
      </c>
      <c r="E89" s="8" t="s">
        <v>17</v>
      </c>
      <c r="F89" s="139" t="s">
        <v>18</v>
      </c>
      <c r="G89" s="140"/>
      <c r="H89" s="141"/>
      <c r="I89" s="139" t="s">
        <v>19</v>
      </c>
      <c r="J89" s="140"/>
      <c r="K89" s="141"/>
    </row>
    <row r="90" spans="1:11" ht="15.75" x14ac:dyDescent="0.25">
      <c r="A90" s="139" t="s">
        <v>152</v>
      </c>
      <c r="B90" s="140"/>
      <c r="C90" s="141"/>
      <c r="D90" s="8" t="s">
        <v>24</v>
      </c>
      <c r="E90" s="8" t="s">
        <v>36</v>
      </c>
      <c r="F90" s="139" t="s">
        <v>36</v>
      </c>
      <c r="G90" s="140"/>
      <c r="H90" s="141"/>
      <c r="I90" s="139" t="s">
        <v>36</v>
      </c>
      <c r="J90" s="140"/>
      <c r="K90" s="141"/>
    </row>
    <row r="91" spans="1:11" ht="15.75" x14ac:dyDescent="0.25">
      <c r="A91" s="139" t="s">
        <v>153</v>
      </c>
      <c r="B91" s="140"/>
      <c r="C91" s="141"/>
      <c r="D91" s="8" t="s">
        <v>24</v>
      </c>
      <c r="E91" s="8" t="s">
        <v>45</v>
      </c>
      <c r="F91" s="139" t="s">
        <v>34</v>
      </c>
      <c r="G91" s="140"/>
      <c r="H91" s="141"/>
      <c r="I91" s="139" t="s">
        <v>62</v>
      </c>
      <c r="J91" s="140"/>
      <c r="K91" s="141"/>
    </row>
    <row r="92" spans="1:11" ht="15.75" x14ac:dyDescent="0.25">
      <c r="A92" s="139" t="s">
        <v>154</v>
      </c>
      <c r="B92" s="140"/>
      <c r="C92" s="141"/>
      <c r="D92" s="8" t="s">
        <v>24</v>
      </c>
      <c r="E92" s="8" t="s">
        <v>32</v>
      </c>
      <c r="F92" s="139" t="s">
        <v>36</v>
      </c>
      <c r="G92" s="140"/>
      <c r="H92" s="141"/>
      <c r="I92" s="139" t="s">
        <v>36</v>
      </c>
      <c r="J92" s="140"/>
      <c r="K92" s="141"/>
    </row>
    <row r="93" spans="1:11" ht="15.75" x14ac:dyDescent="0.25">
      <c r="A93" s="139" t="s">
        <v>155</v>
      </c>
      <c r="B93" s="140"/>
      <c r="C93" s="141"/>
      <c r="D93" s="8" t="s">
        <v>24</v>
      </c>
      <c r="E93" s="8" t="s">
        <v>30</v>
      </c>
      <c r="F93" s="139" t="s">
        <v>30</v>
      </c>
      <c r="G93" s="140"/>
      <c r="H93" s="141"/>
      <c r="I93" s="139" t="s">
        <v>30</v>
      </c>
      <c r="J93" s="140"/>
      <c r="K93" s="141"/>
    </row>
    <row r="94" spans="1:11" ht="0" hidden="1" customHeight="1" x14ac:dyDescent="0.25">
      <c r="A94" s="11"/>
      <c r="K94" s="12"/>
    </row>
    <row r="95" spans="1:11" ht="17.100000000000001" customHeight="1" x14ac:dyDescent="0.25">
      <c r="A95" s="143" t="s">
        <v>280</v>
      </c>
      <c r="B95" s="144"/>
      <c r="C95" s="144"/>
      <c r="D95" s="144"/>
      <c r="E95" s="144"/>
      <c r="F95" s="144"/>
      <c r="G95" s="144"/>
      <c r="H95" s="144"/>
      <c r="I95" s="144"/>
      <c r="J95" s="144"/>
      <c r="K95" s="145"/>
    </row>
    <row r="96" spans="1:11" ht="21.95" customHeight="1" x14ac:dyDescent="0.25">
      <c r="A96" s="143" t="s">
        <v>281</v>
      </c>
      <c r="B96" s="144"/>
      <c r="C96" s="144"/>
      <c r="D96" s="144"/>
      <c r="E96" s="144"/>
      <c r="F96" s="144"/>
      <c r="G96" s="144"/>
      <c r="H96" s="144"/>
      <c r="I96" s="144"/>
      <c r="J96" s="144"/>
      <c r="K96" s="145"/>
    </row>
    <row r="97" spans="1:11" ht="15.75" x14ac:dyDescent="0.25">
      <c r="A97" s="139" t="s">
        <v>262</v>
      </c>
      <c r="B97" s="140"/>
      <c r="C97" s="141"/>
      <c r="D97" s="8" t="s">
        <v>13</v>
      </c>
      <c r="E97" s="8" t="s">
        <v>17</v>
      </c>
      <c r="F97" s="139" t="s">
        <v>18</v>
      </c>
      <c r="G97" s="140"/>
      <c r="H97" s="141"/>
      <c r="I97" s="139" t="s">
        <v>19</v>
      </c>
      <c r="J97" s="140"/>
      <c r="K97" s="141"/>
    </row>
    <row r="98" spans="1:11" ht="15.75" x14ac:dyDescent="0.25">
      <c r="A98" s="139" t="s">
        <v>158</v>
      </c>
      <c r="B98" s="140"/>
      <c r="C98" s="141"/>
      <c r="D98" s="8" t="s">
        <v>24</v>
      </c>
      <c r="E98" s="8" t="s">
        <v>44</v>
      </c>
      <c r="F98" s="139" t="s">
        <v>37</v>
      </c>
      <c r="G98" s="140"/>
      <c r="H98" s="141"/>
      <c r="I98" s="139" t="s">
        <v>37</v>
      </c>
      <c r="J98" s="140"/>
      <c r="K98" s="141"/>
    </row>
    <row r="99" spans="1:11" ht="21.95" customHeight="1" x14ac:dyDescent="0.25">
      <c r="A99" s="143" t="s">
        <v>263</v>
      </c>
      <c r="B99" s="144"/>
      <c r="C99" s="144"/>
      <c r="D99" s="144"/>
      <c r="E99" s="144"/>
      <c r="F99" s="144"/>
      <c r="G99" s="144"/>
      <c r="H99" s="144"/>
      <c r="I99" s="144"/>
      <c r="J99" s="144"/>
      <c r="K99" s="145"/>
    </row>
    <row r="100" spans="1:11" ht="17.100000000000001" customHeight="1" x14ac:dyDescent="0.25">
      <c r="A100" s="143" t="s">
        <v>282</v>
      </c>
      <c r="B100" s="144"/>
      <c r="C100" s="144"/>
      <c r="D100" s="144"/>
      <c r="E100" s="144"/>
      <c r="F100" s="144"/>
      <c r="G100" s="144"/>
      <c r="H100" s="144"/>
      <c r="I100" s="144"/>
      <c r="J100" s="144"/>
      <c r="K100" s="145"/>
    </row>
    <row r="101" spans="1:11" ht="37.5" customHeight="1" x14ac:dyDescent="0.25">
      <c r="A101" s="143" t="s">
        <v>283</v>
      </c>
      <c r="B101" s="144"/>
      <c r="C101" s="144"/>
      <c r="D101" s="144"/>
      <c r="E101" s="144"/>
      <c r="F101" s="144"/>
      <c r="G101" s="144"/>
      <c r="H101" s="144"/>
      <c r="I101" s="144"/>
      <c r="J101" s="144"/>
      <c r="K101" s="145"/>
    </row>
    <row r="102" spans="1:11" ht="0" hidden="1" customHeight="1" x14ac:dyDescent="0.25">
      <c r="A102" s="11"/>
      <c r="K102" s="12"/>
    </row>
    <row r="103" spans="1:11" ht="15.75" x14ac:dyDescent="0.25">
      <c r="A103" s="139" t="s">
        <v>262</v>
      </c>
      <c r="B103" s="140"/>
      <c r="C103" s="141"/>
      <c r="D103" s="8" t="s">
        <v>13</v>
      </c>
      <c r="E103" s="8" t="s">
        <v>17</v>
      </c>
      <c r="F103" s="139" t="s">
        <v>18</v>
      </c>
      <c r="G103" s="140"/>
      <c r="H103" s="141"/>
      <c r="I103" s="139" t="s">
        <v>19</v>
      </c>
      <c r="J103" s="140"/>
      <c r="K103" s="141"/>
    </row>
    <row r="104" spans="1:11" ht="15.75" x14ac:dyDescent="0.25">
      <c r="A104" s="139" t="s">
        <v>161</v>
      </c>
      <c r="B104" s="140"/>
      <c r="C104" s="141"/>
      <c r="D104" s="8" t="s">
        <v>24</v>
      </c>
      <c r="E104" s="8" t="s">
        <v>36</v>
      </c>
      <c r="F104" s="139" t="s">
        <v>36</v>
      </c>
      <c r="G104" s="140"/>
      <c r="H104" s="141"/>
      <c r="I104" s="139" t="s">
        <v>36</v>
      </c>
      <c r="J104" s="140"/>
      <c r="K104" s="141"/>
    </row>
    <row r="105" spans="1:11" ht="15.75" x14ac:dyDescent="0.25">
      <c r="A105" s="139" t="s">
        <v>162</v>
      </c>
      <c r="B105" s="140"/>
      <c r="C105" s="141"/>
      <c r="D105" s="8" t="s">
        <v>24</v>
      </c>
      <c r="E105" s="8" t="s">
        <v>163</v>
      </c>
      <c r="F105" s="139" t="s">
        <v>45</v>
      </c>
      <c r="G105" s="140"/>
      <c r="H105" s="141"/>
      <c r="I105" s="139" t="s">
        <v>45</v>
      </c>
      <c r="J105" s="140"/>
      <c r="K105" s="141"/>
    </row>
    <row r="106" spans="1:11" ht="15.75" x14ac:dyDescent="0.25">
      <c r="A106" s="139" t="s">
        <v>164</v>
      </c>
      <c r="B106" s="140"/>
      <c r="C106" s="141"/>
      <c r="D106" s="8" t="s">
        <v>24</v>
      </c>
      <c r="E106" s="8" t="s">
        <v>30</v>
      </c>
      <c r="F106" s="139" t="s">
        <v>30</v>
      </c>
      <c r="G106" s="140"/>
      <c r="H106" s="141"/>
      <c r="I106" s="139" t="s">
        <v>30</v>
      </c>
      <c r="J106" s="140"/>
      <c r="K106" s="141"/>
    </row>
    <row r="107" spans="1:11" ht="15.75" x14ac:dyDescent="0.25">
      <c r="A107" s="139" t="s">
        <v>165</v>
      </c>
      <c r="B107" s="140"/>
      <c r="C107" s="141"/>
      <c r="D107" s="8" t="s">
        <v>24</v>
      </c>
      <c r="E107" s="8" t="s">
        <v>29</v>
      </c>
      <c r="F107" s="139" t="s">
        <v>29</v>
      </c>
      <c r="G107" s="140"/>
      <c r="H107" s="141"/>
      <c r="I107" s="139" t="s">
        <v>29</v>
      </c>
      <c r="J107" s="140"/>
      <c r="K107" s="141"/>
    </row>
    <row r="108" spans="1:11" ht="15.75" x14ac:dyDescent="0.25">
      <c r="A108" s="139" t="s">
        <v>166</v>
      </c>
      <c r="B108" s="140"/>
      <c r="C108" s="141"/>
      <c r="D108" s="8" t="s">
        <v>24</v>
      </c>
      <c r="E108" s="8" t="s">
        <v>33</v>
      </c>
      <c r="F108" s="139" t="s">
        <v>33</v>
      </c>
      <c r="G108" s="140"/>
      <c r="H108" s="141"/>
      <c r="I108" s="139" t="s">
        <v>33</v>
      </c>
      <c r="J108" s="140"/>
      <c r="K108" s="141"/>
    </row>
    <row r="109" spans="1:11" ht="15.75" x14ac:dyDescent="0.25">
      <c r="A109" s="139" t="s">
        <v>167</v>
      </c>
      <c r="B109" s="140"/>
      <c r="C109" s="141"/>
      <c r="D109" s="8" t="s">
        <v>24</v>
      </c>
      <c r="E109" s="8" t="s">
        <v>39</v>
      </c>
      <c r="F109" s="139" t="s">
        <v>39</v>
      </c>
      <c r="G109" s="140"/>
      <c r="H109" s="141"/>
      <c r="I109" s="139" t="s">
        <v>39</v>
      </c>
      <c r="J109" s="140"/>
      <c r="K109" s="141"/>
    </row>
    <row r="110" spans="1:11" ht="15.75" x14ac:dyDescent="0.25">
      <c r="A110" s="139" t="s">
        <v>168</v>
      </c>
      <c r="B110" s="140"/>
      <c r="C110" s="141"/>
      <c r="D110" s="8" t="s">
        <v>169</v>
      </c>
      <c r="E110" s="8" t="s">
        <v>40</v>
      </c>
      <c r="F110" s="139" t="s">
        <v>40</v>
      </c>
      <c r="G110" s="140"/>
      <c r="H110" s="141"/>
      <c r="I110" s="139" t="s">
        <v>40</v>
      </c>
      <c r="J110" s="140"/>
      <c r="K110" s="141"/>
    </row>
    <row r="111" spans="1:11" ht="0" hidden="1" customHeight="1" x14ac:dyDescent="0.25">
      <c r="A111" s="11"/>
      <c r="K111" s="12"/>
    </row>
    <row r="112" spans="1:11" ht="17.100000000000001" customHeight="1" x14ac:dyDescent="0.25">
      <c r="A112" s="143" t="s">
        <v>284</v>
      </c>
      <c r="B112" s="144"/>
      <c r="C112" s="144"/>
      <c r="D112" s="144"/>
      <c r="E112" s="144"/>
      <c r="F112" s="144"/>
      <c r="G112" s="144"/>
      <c r="H112" s="144"/>
      <c r="I112" s="144"/>
      <c r="J112" s="144"/>
      <c r="K112" s="145"/>
    </row>
    <row r="113" spans="1:11" ht="37.5" customHeight="1" x14ac:dyDescent="0.25">
      <c r="A113" s="143" t="s">
        <v>285</v>
      </c>
      <c r="B113" s="144"/>
      <c r="C113" s="144"/>
      <c r="D113" s="144"/>
      <c r="E113" s="144"/>
      <c r="F113" s="144"/>
      <c r="G113" s="144"/>
      <c r="H113" s="144"/>
      <c r="I113" s="144"/>
      <c r="J113" s="144"/>
      <c r="K113" s="145"/>
    </row>
    <row r="114" spans="1:11" ht="0" hidden="1" customHeight="1" x14ac:dyDescent="0.25">
      <c r="A114" s="11"/>
      <c r="K114" s="12"/>
    </row>
    <row r="115" spans="1:11" ht="15.75" x14ac:dyDescent="0.25">
      <c r="A115" s="139" t="s">
        <v>262</v>
      </c>
      <c r="B115" s="140"/>
      <c r="C115" s="141"/>
      <c r="D115" s="8" t="s">
        <v>13</v>
      </c>
      <c r="E115" s="8" t="s">
        <v>17</v>
      </c>
      <c r="F115" s="139" t="s">
        <v>18</v>
      </c>
      <c r="G115" s="140"/>
      <c r="H115" s="141"/>
      <c r="I115" s="139" t="s">
        <v>19</v>
      </c>
      <c r="J115" s="140"/>
      <c r="K115" s="141"/>
    </row>
    <row r="116" spans="1:11" ht="15.75" x14ac:dyDescent="0.25">
      <c r="A116" s="139" t="s">
        <v>172</v>
      </c>
      <c r="B116" s="140"/>
      <c r="C116" s="141"/>
      <c r="D116" s="8" t="s">
        <v>20</v>
      </c>
      <c r="E116" s="8" t="s">
        <v>27</v>
      </c>
      <c r="F116" s="139" t="s">
        <v>45</v>
      </c>
      <c r="G116" s="140"/>
      <c r="H116" s="141"/>
      <c r="I116" s="139" t="s">
        <v>45</v>
      </c>
      <c r="J116" s="140"/>
      <c r="K116" s="141"/>
    </row>
    <row r="117" spans="1:11" ht="15.75" x14ac:dyDescent="0.25">
      <c r="A117" s="139" t="s">
        <v>173</v>
      </c>
      <c r="B117" s="140"/>
      <c r="C117" s="141"/>
      <c r="D117" s="8" t="s">
        <v>169</v>
      </c>
      <c r="E117" s="8" t="s">
        <v>174</v>
      </c>
      <c r="F117" s="139" t="s">
        <v>55</v>
      </c>
      <c r="G117" s="140"/>
      <c r="H117" s="141"/>
      <c r="I117" s="139" t="s">
        <v>55</v>
      </c>
      <c r="J117" s="140"/>
      <c r="K117" s="141"/>
    </row>
    <row r="118" spans="1:11" ht="17.100000000000001" customHeight="1" x14ac:dyDescent="0.25">
      <c r="A118" s="143" t="s">
        <v>286</v>
      </c>
      <c r="B118" s="144"/>
      <c r="C118" s="144"/>
      <c r="D118" s="144"/>
      <c r="E118" s="144"/>
      <c r="F118" s="144"/>
      <c r="G118" s="144"/>
      <c r="H118" s="144"/>
      <c r="I118" s="144"/>
      <c r="J118" s="144"/>
      <c r="K118" s="145"/>
    </row>
    <row r="119" spans="1:11" ht="37.5" customHeight="1" x14ac:dyDescent="0.25">
      <c r="A119" s="143" t="s">
        <v>287</v>
      </c>
      <c r="B119" s="144"/>
      <c r="C119" s="144"/>
      <c r="D119" s="144"/>
      <c r="E119" s="144"/>
      <c r="F119" s="144"/>
      <c r="G119" s="144"/>
      <c r="H119" s="144"/>
      <c r="I119" s="144"/>
      <c r="J119" s="144"/>
      <c r="K119" s="145"/>
    </row>
    <row r="120" spans="1:11" ht="0" hidden="1" customHeight="1" x14ac:dyDescent="0.25">
      <c r="A120" s="11"/>
      <c r="K120" s="12"/>
    </row>
    <row r="121" spans="1:11" ht="15.75" x14ac:dyDescent="0.25">
      <c r="A121" s="139" t="s">
        <v>262</v>
      </c>
      <c r="B121" s="140"/>
      <c r="C121" s="141"/>
      <c r="D121" s="8" t="s">
        <v>13</v>
      </c>
      <c r="E121" s="8" t="s">
        <v>17</v>
      </c>
      <c r="F121" s="139" t="s">
        <v>18</v>
      </c>
      <c r="G121" s="140"/>
      <c r="H121" s="141"/>
      <c r="I121" s="139" t="s">
        <v>19</v>
      </c>
      <c r="J121" s="140"/>
      <c r="K121" s="141"/>
    </row>
    <row r="122" spans="1:11" ht="15.75" x14ac:dyDescent="0.25">
      <c r="A122" s="139" t="s">
        <v>177</v>
      </c>
      <c r="B122" s="140"/>
      <c r="C122" s="141"/>
      <c r="D122" s="8" t="s">
        <v>24</v>
      </c>
      <c r="E122" s="8" t="s">
        <v>41</v>
      </c>
      <c r="F122" s="139" t="s">
        <v>33</v>
      </c>
      <c r="G122" s="140"/>
      <c r="H122" s="141"/>
      <c r="I122" s="139" t="s">
        <v>41</v>
      </c>
      <c r="J122" s="140"/>
      <c r="K122" s="141"/>
    </row>
    <row r="123" spans="1:11" ht="17.100000000000001" customHeight="1" x14ac:dyDescent="0.25">
      <c r="A123" s="143" t="s">
        <v>288</v>
      </c>
      <c r="B123" s="144"/>
      <c r="C123" s="144"/>
      <c r="D123" s="144"/>
      <c r="E123" s="144"/>
      <c r="F123" s="144"/>
      <c r="G123" s="144"/>
      <c r="H123" s="144"/>
      <c r="I123" s="144"/>
      <c r="J123" s="144"/>
      <c r="K123" s="145"/>
    </row>
    <row r="124" spans="1:11" ht="37.5" customHeight="1" x14ac:dyDescent="0.25">
      <c r="A124" s="143" t="s">
        <v>289</v>
      </c>
      <c r="B124" s="144"/>
      <c r="C124" s="144"/>
      <c r="D124" s="144"/>
      <c r="E124" s="144"/>
      <c r="F124" s="144"/>
      <c r="G124" s="144"/>
      <c r="H124" s="144"/>
      <c r="I124" s="144"/>
      <c r="J124" s="144"/>
      <c r="K124" s="145"/>
    </row>
    <row r="125" spans="1:11" ht="0" hidden="1" customHeight="1" x14ac:dyDescent="0.25">
      <c r="A125" s="11"/>
      <c r="K125" s="12"/>
    </row>
    <row r="126" spans="1:11" ht="15.75" x14ac:dyDescent="0.25">
      <c r="A126" s="139" t="s">
        <v>262</v>
      </c>
      <c r="B126" s="140"/>
      <c r="C126" s="141"/>
      <c r="D126" s="8" t="s">
        <v>13</v>
      </c>
      <c r="E126" s="8" t="s">
        <v>17</v>
      </c>
      <c r="F126" s="139" t="s">
        <v>18</v>
      </c>
      <c r="G126" s="140"/>
      <c r="H126" s="141"/>
      <c r="I126" s="139" t="s">
        <v>19</v>
      </c>
      <c r="J126" s="140"/>
      <c r="K126" s="141"/>
    </row>
    <row r="127" spans="1:11" ht="15.75" x14ac:dyDescent="0.25">
      <c r="A127" s="139" t="s">
        <v>180</v>
      </c>
      <c r="B127" s="140"/>
      <c r="C127" s="141"/>
      <c r="D127" s="8" t="s">
        <v>169</v>
      </c>
      <c r="E127" s="8" t="s">
        <v>181</v>
      </c>
      <c r="F127" s="139" t="s">
        <v>37</v>
      </c>
      <c r="G127" s="140"/>
      <c r="H127" s="141"/>
      <c r="I127" s="139" t="s">
        <v>37</v>
      </c>
      <c r="J127" s="140"/>
      <c r="K127" s="141"/>
    </row>
    <row r="128" spans="1:11" ht="17.100000000000001" customHeight="1" x14ac:dyDescent="0.25">
      <c r="A128" s="143" t="s">
        <v>290</v>
      </c>
      <c r="B128" s="144"/>
      <c r="C128" s="144"/>
      <c r="D128" s="144"/>
      <c r="E128" s="144"/>
      <c r="F128" s="144"/>
      <c r="G128" s="144"/>
      <c r="H128" s="144"/>
      <c r="I128" s="144"/>
      <c r="J128" s="144"/>
      <c r="K128" s="145"/>
    </row>
    <row r="129" spans="1:11" ht="37.5" customHeight="1" x14ac:dyDescent="0.25">
      <c r="A129" s="143" t="s">
        <v>291</v>
      </c>
      <c r="B129" s="144"/>
      <c r="C129" s="144"/>
      <c r="D129" s="144"/>
      <c r="E129" s="144"/>
      <c r="F129" s="144"/>
      <c r="G129" s="144"/>
      <c r="H129" s="144"/>
      <c r="I129" s="144"/>
      <c r="J129" s="144"/>
      <c r="K129" s="145"/>
    </row>
    <row r="130" spans="1:11" ht="0" hidden="1" customHeight="1" x14ac:dyDescent="0.25">
      <c r="A130" s="11"/>
      <c r="K130" s="12"/>
    </row>
    <row r="131" spans="1:11" ht="15.75" x14ac:dyDescent="0.25">
      <c r="A131" s="139" t="s">
        <v>262</v>
      </c>
      <c r="B131" s="140"/>
      <c r="C131" s="141"/>
      <c r="D131" s="8" t="s">
        <v>13</v>
      </c>
      <c r="E131" s="8" t="s">
        <v>17</v>
      </c>
      <c r="F131" s="139" t="s">
        <v>18</v>
      </c>
      <c r="G131" s="140"/>
      <c r="H131" s="141"/>
      <c r="I131" s="139" t="s">
        <v>19</v>
      </c>
      <c r="J131" s="140"/>
      <c r="K131" s="141"/>
    </row>
    <row r="132" spans="1:11" ht="15.75" x14ac:dyDescent="0.25">
      <c r="A132" s="139" t="s">
        <v>184</v>
      </c>
      <c r="B132" s="140"/>
      <c r="C132" s="141"/>
      <c r="D132" s="8" t="s">
        <v>24</v>
      </c>
      <c r="E132" s="8" t="s">
        <v>33</v>
      </c>
      <c r="F132" s="139" t="s">
        <v>33</v>
      </c>
      <c r="G132" s="140"/>
      <c r="H132" s="141"/>
      <c r="I132" s="139" t="s">
        <v>33</v>
      </c>
      <c r="J132" s="140"/>
      <c r="K132" s="141"/>
    </row>
    <row r="133" spans="1:11" ht="17.100000000000001" customHeight="1" x14ac:dyDescent="0.25">
      <c r="A133" s="143" t="s">
        <v>292</v>
      </c>
      <c r="B133" s="144"/>
      <c r="C133" s="144"/>
      <c r="D133" s="144"/>
      <c r="E133" s="144"/>
      <c r="F133" s="144"/>
      <c r="G133" s="144"/>
      <c r="H133" s="144"/>
      <c r="I133" s="144"/>
      <c r="J133" s="144"/>
      <c r="K133" s="145"/>
    </row>
    <row r="134" spans="1:11" ht="37.5" customHeight="1" x14ac:dyDescent="0.25">
      <c r="A134" s="143" t="s">
        <v>293</v>
      </c>
      <c r="B134" s="144"/>
      <c r="C134" s="144"/>
      <c r="D134" s="144"/>
      <c r="E134" s="144"/>
      <c r="F134" s="144"/>
      <c r="G134" s="144"/>
      <c r="H134" s="144"/>
      <c r="I134" s="144"/>
      <c r="J134" s="144"/>
      <c r="K134" s="145"/>
    </row>
    <row r="135" spans="1:11" ht="0" hidden="1" customHeight="1" x14ac:dyDescent="0.25">
      <c r="A135" s="11"/>
      <c r="K135" s="12"/>
    </row>
    <row r="136" spans="1:11" ht="0" hidden="1" customHeight="1" x14ac:dyDescent="0.25">
      <c r="A136" s="11"/>
      <c r="K136" s="12"/>
    </row>
    <row r="137" spans="1:11" ht="17.100000000000001" customHeight="1" x14ac:dyDescent="0.25">
      <c r="A137" s="143" t="s">
        <v>294</v>
      </c>
      <c r="B137" s="144"/>
      <c r="C137" s="144"/>
      <c r="D137" s="144"/>
      <c r="E137" s="144"/>
      <c r="F137" s="144"/>
      <c r="G137" s="144"/>
      <c r="H137" s="144"/>
      <c r="I137" s="144"/>
      <c r="J137" s="144"/>
      <c r="K137" s="145"/>
    </row>
    <row r="138" spans="1:11" ht="21.95" customHeight="1" x14ac:dyDescent="0.25">
      <c r="A138" s="143" t="s">
        <v>295</v>
      </c>
      <c r="B138" s="144"/>
      <c r="C138" s="144"/>
      <c r="D138" s="144"/>
      <c r="E138" s="144"/>
      <c r="F138" s="144"/>
      <c r="G138" s="144"/>
      <c r="H138" s="144"/>
      <c r="I138" s="144"/>
      <c r="J138" s="144"/>
      <c r="K138" s="145"/>
    </row>
    <row r="139" spans="1:11" ht="15.75" x14ac:dyDescent="0.25">
      <c r="A139" s="139" t="s">
        <v>262</v>
      </c>
      <c r="B139" s="140"/>
      <c r="C139" s="141"/>
      <c r="D139" s="8" t="s">
        <v>13</v>
      </c>
      <c r="E139" s="8" t="s">
        <v>17</v>
      </c>
      <c r="F139" s="139" t="s">
        <v>18</v>
      </c>
      <c r="G139" s="140"/>
      <c r="H139" s="141"/>
      <c r="I139" s="139" t="s">
        <v>19</v>
      </c>
      <c r="J139" s="140"/>
      <c r="K139" s="141"/>
    </row>
    <row r="140" spans="1:11" ht="15.75" x14ac:dyDescent="0.25">
      <c r="A140" s="139" t="s">
        <v>189</v>
      </c>
      <c r="B140" s="140"/>
      <c r="C140" s="141"/>
      <c r="D140" s="8" t="s">
        <v>20</v>
      </c>
      <c r="E140" s="8" t="s">
        <v>63</v>
      </c>
      <c r="F140" s="139" t="s">
        <v>25</v>
      </c>
      <c r="G140" s="140"/>
      <c r="H140" s="141"/>
      <c r="I140" s="139" t="s">
        <v>26</v>
      </c>
      <c r="J140" s="140"/>
      <c r="K140" s="141"/>
    </row>
    <row r="141" spans="1:11" ht="21.95" customHeight="1" x14ac:dyDescent="0.25">
      <c r="A141" s="143" t="s">
        <v>263</v>
      </c>
      <c r="B141" s="144"/>
      <c r="C141" s="144"/>
      <c r="D141" s="144"/>
      <c r="E141" s="144"/>
      <c r="F141" s="144"/>
      <c r="G141" s="144"/>
      <c r="H141" s="144"/>
      <c r="I141" s="144"/>
      <c r="J141" s="144"/>
      <c r="K141" s="145"/>
    </row>
    <row r="142" spans="1:11" ht="17.100000000000001" customHeight="1" x14ac:dyDescent="0.25">
      <c r="A142" s="143" t="s">
        <v>296</v>
      </c>
      <c r="B142" s="144"/>
      <c r="C142" s="144"/>
      <c r="D142" s="144"/>
      <c r="E142" s="144"/>
      <c r="F142" s="144"/>
      <c r="G142" s="144"/>
      <c r="H142" s="144"/>
      <c r="I142" s="144"/>
      <c r="J142" s="144"/>
      <c r="K142" s="145"/>
    </row>
    <row r="143" spans="1:11" ht="37.5" customHeight="1" x14ac:dyDescent="0.25">
      <c r="A143" s="143" t="s">
        <v>297</v>
      </c>
      <c r="B143" s="144"/>
      <c r="C143" s="144"/>
      <c r="D143" s="144"/>
      <c r="E143" s="144"/>
      <c r="F143" s="144"/>
      <c r="G143" s="144"/>
      <c r="H143" s="144"/>
      <c r="I143" s="144"/>
      <c r="J143" s="144"/>
      <c r="K143" s="145"/>
    </row>
    <row r="144" spans="1:11" ht="0" hidden="1" customHeight="1" x14ac:dyDescent="0.25">
      <c r="A144" s="11"/>
      <c r="K144" s="12"/>
    </row>
    <row r="145" spans="1:11" ht="15.75" x14ac:dyDescent="0.25">
      <c r="A145" s="139" t="s">
        <v>262</v>
      </c>
      <c r="B145" s="140"/>
      <c r="C145" s="141"/>
      <c r="D145" s="8" t="s">
        <v>13</v>
      </c>
      <c r="E145" s="8" t="s">
        <v>17</v>
      </c>
      <c r="F145" s="139" t="s">
        <v>18</v>
      </c>
      <c r="G145" s="140"/>
      <c r="H145" s="141"/>
      <c r="I145" s="139" t="s">
        <v>19</v>
      </c>
      <c r="J145" s="140"/>
      <c r="K145" s="141"/>
    </row>
    <row r="146" spans="1:11" ht="15.75" x14ac:dyDescent="0.25">
      <c r="A146" s="139" t="s">
        <v>192</v>
      </c>
      <c r="B146" s="140"/>
      <c r="C146" s="141"/>
      <c r="D146" s="8" t="s">
        <v>24</v>
      </c>
      <c r="E146" s="8" t="s">
        <v>29</v>
      </c>
      <c r="F146" s="139" t="s">
        <v>41</v>
      </c>
      <c r="G146" s="140"/>
      <c r="H146" s="141"/>
      <c r="I146" s="139" t="s">
        <v>41</v>
      </c>
      <c r="J146" s="140"/>
      <c r="K146" s="141"/>
    </row>
    <row r="147" spans="1:11" ht="15.75" x14ac:dyDescent="0.25">
      <c r="A147" s="139" t="s">
        <v>193</v>
      </c>
      <c r="B147" s="140"/>
      <c r="C147" s="141"/>
      <c r="D147" s="8" t="s">
        <v>24</v>
      </c>
      <c r="E147" s="8" t="s">
        <v>25</v>
      </c>
      <c r="F147" s="139" t="s">
        <v>41</v>
      </c>
      <c r="G147" s="140"/>
      <c r="H147" s="141"/>
      <c r="I147" s="139" t="s">
        <v>41</v>
      </c>
      <c r="J147" s="140"/>
      <c r="K147" s="141"/>
    </row>
    <row r="148" spans="1:11" ht="0" hidden="1" customHeight="1" x14ac:dyDescent="0.25">
      <c r="A148" s="11"/>
      <c r="K148" s="12"/>
    </row>
    <row r="149" spans="1:11" ht="6" customHeight="1" x14ac:dyDescent="0.25">
      <c r="A149" s="13"/>
      <c r="B149" s="14"/>
      <c r="C149" s="14"/>
      <c r="D149" s="14"/>
      <c r="E149" s="14"/>
      <c r="F149" s="14"/>
      <c r="G149" s="14"/>
      <c r="H149" s="14"/>
      <c r="I149" s="14"/>
      <c r="J149" s="14"/>
      <c r="K149" s="15"/>
    </row>
    <row r="150" spans="1:11" ht="0" hidden="1" customHeight="1" x14ac:dyDescent="0.25"/>
    <row r="151" spans="1:11" ht="31.5" x14ac:dyDescent="0.25">
      <c r="A151" s="9" t="s">
        <v>255</v>
      </c>
      <c r="B151" s="139" t="s">
        <v>195</v>
      </c>
      <c r="C151" s="140"/>
      <c r="D151" s="140"/>
      <c r="E151" s="140"/>
      <c r="F151" s="141"/>
      <c r="G151" s="146" t="s">
        <v>256</v>
      </c>
      <c r="H151" s="140"/>
      <c r="I151" s="140"/>
      <c r="J151" s="141"/>
      <c r="K151" s="10" t="s">
        <v>194</v>
      </c>
    </row>
    <row r="152" spans="1:11" ht="17.100000000000001" customHeight="1" x14ac:dyDescent="0.25">
      <c r="A152" s="147" t="s">
        <v>257</v>
      </c>
      <c r="B152" s="144"/>
      <c r="C152" s="144"/>
      <c r="D152" s="144"/>
      <c r="E152" s="144"/>
      <c r="F152" s="144"/>
      <c r="G152" s="144"/>
      <c r="H152" s="144"/>
      <c r="I152" s="144"/>
      <c r="J152" s="144"/>
      <c r="K152" s="145"/>
    </row>
    <row r="153" spans="1:11" ht="17.100000000000001" customHeight="1" x14ac:dyDescent="0.25">
      <c r="A153" s="143" t="s">
        <v>298</v>
      </c>
      <c r="B153" s="144"/>
      <c r="C153" s="144"/>
      <c r="D153" s="144"/>
      <c r="E153" s="144"/>
      <c r="F153" s="144"/>
      <c r="G153" s="144"/>
      <c r="H153" s="144"/>
      <c r="I153" s="144"/>
      <c r="J153" s="144"/>
      <c r="K153" s="145"/>
    </row>
    <row r="154" spans="1:11" ht="15.75" x14ac:dyDescent="0.25">
      <c r="A154" s="139" t="s">
        <v>259</v>
      </c>
      <c r="B154" s="140"/>
      <c r="C154" s="141"/>
      <c r="D154" s="8" t="s">
        <v>13</v>
      </c>
      <c r="E154" s="8" t="s">
        <v>17</v>
      </c>
      <c r="F154" s="139" t="s">
        <v>18</v>
      </c>
      <c r="G154" s="140"/>
      <c r="H154" s="141"/>
      <c r="I154" s="139" t="s">
        <v>19</v>
      </c>
      <c r="J154" s="140"/>
      <c r="K154" s="141"/>
    </row>
    <row r="155" spans="1:11" ht="15.75" x14ac:dyDescent="0.25">
      <c r="A155" s="139" t="s">
        <v>196</v>
      </c>
      <c r="B155" s="140"/>
      <c r="C155" s="141"/>
      <c r="D155" s="8" t="s">
        <v>21</v>
      </c>
      <c r="E155" s="8" t="s">
        <v>197</v>
      </c>
      <c r="F155" s="139" t="s">
        <v>92</v>
      </c>
      <c r="G155" s="140"/>
      <c r="H155" s="141"/>
      <c r="I155" s="139" t="s">
        <v>198</v>
      </c>
      <c r="J155" s="140"/>
      <c r="K155" s="141"/>
    </row>
    <row r="156" spans="1:11" ht="17.100000000000001" customHeight="1" x14ac:dyDescent="0.25">
      <c r="A156" s="143" t="s">
        <v>299</v>
      </c>
      <c r="B156" s="144"/>
      <c r="C156" s="144"/>
      <c r="D156" s="144"/>
      <c r="E156" s="144"/>
      <c r="F156" s="144"/>
      <c r="G156" s="144"/>
      <c r="H156" s="144"/>
      <c r="I156" s="144"/>
      <c r="J156" s="144"/>
      <c r="K156" s="145"/>
    </row>
    <row r="157" spans="1:11" ht="21.95" customHeight="1" x14ac:dyDescent="0.25">
      <c r="A157" s="143" t="s">
        <v>300</v>
      </c>
      <c r="B157" s="144"/>
      <c r="C157" s="144"/>
      <c r="D157" s="144"/>
      <c r="E157" s="144"/>
      <c r="F157" s="144"/>
      <c r="G157" s="144"/>
      <c r="H157" s="144"/>
      <c r="I157" s="144"/>
      <c r="J157" s="144"/>
      <c r="K157" s="145"/>
    </row>
    <row r="158" spans="1:11" ht="15.75" x14ac:dyDescent="0.25">
      <c r="A158" s="139" t="s">
        <v>262</v>
      </c>
      <c r="B158" s="140"/>
      <c r="C158" s="141"/>
      <c r="D158" s="8" t="s">
        <v>13</v>
      </c>
      <c r="E158" s="8" t="s">
        <v>17</v>
      </c>
      <c r="F158" s="139" t="s">
        <v>18</v>
      </c>
      <c r="G158" s="140"/>
      <c r="H158" s="141"/>
      <c r="I158" s="139" t="s">
        <v>19</v>
      </c>
      <c r="J158" s="140"/>
      <c r="K158" s="141"/>
    </row>
    <row r="159" spans="1:11" ht="15.75" x14ac:dyDescent="0.25">
      <c r="A159" s="139" t="s">
        <v>201</v>
      </c>
      <c r="B159" s="140"/>
      <c r="C159" s="141"/>
      <c r="D159" s="8" t="s">
        <v>24</v>
      </c>
      <c r="E159" s="8" t="s">
        <v>50</v>
      </c>
      <c r="F159" s="139" t="s">
        <v>50</v>
      </c>
      <c r="G159" s="140"/>
      <c r="H159" s="141"/>
      <c r="I159" s="139" t="s">
        <v>50</v>
      </c>
      <c r="J159" s="140"/>
      <c r="K159" s="141"/>
    </row>
    <row r="160" spans="1:11" ht="21.95" customHeight="1" x14ac:dyDescent="0.25">
      <c r="A160" s="143" t="s">
        <v>263</v>
      </c>
      <c r="B160" s="144"/>
      <c r="C160" s="144"/>
      <c r="D160" s="144"/>
      <c r="E160" s="144"/>
      <c r="F160" s="144"/>
      <c r="G160" s="144"/>
      <c r="H160" s="144"/>
      <c r="I160" s="144"/>
      <c r="J160" s="144"/>
      <c r="K160" s="145"/>
    </row>
    <row r="161" spans="1:11" ht="17.100000000000001" customHeight="1" x14ac:dyDescent="0.25">
      <c r="A161" s="143" t="s">
        <v>301</v>
      </c>
      <c r="B161" s="144"/>
      <c r="C161" s="144"/>
      <c r="D161" s="144"/>
      <c r="E161" s="144"/>
      <c r="F161" s="144"/>
      <c r="G161" s="144"/>
      <c r="H161" s="144"/>
      <c r="I161" s="144"/>
      <c r="J161" s="144"/>
      <c r="K161" s="145"/>
    </row>
    <row r="162" spans="1:11" ht="37.5" customHeight="1" x14ac:dyDescent="0.25">
      <c r="A162" s="143" t="s">
        <v>302</v>
      </c>
      <c r="B162" s="144"/>
      <c r="C162" s="144"/>
      <c r="D162" s="144"/>
      <c r="E162" s="144"/>
      <c r="F162" s="144"/>
      <c r="G162" s="144"/>
      <c r="H162" s="144"/>
      <c r="I162" s="144"/>
      <c r="J162" s="144"/>
      <c r="K162" s="145"/>
    </row>
    <row r="163" spans="1:11" ht="0" hidden="1" customHeight="1" x14ac:dyDescent="0.25">
      <c r="A163" s="11"/>
      <c r="K163" s="12"/>
    </row>
    <row r="164" spans="1:11" ht="15.75" x14ac:dyDescent="0.25">
      <c r="A164" s="139" t="s">
        <v>262</v>
      </c>
      <c r="B164" s="140"/>
      <c r="C164" s="141"/>
      <c r="D164" s="8" t="s">
        <v>13</v>
      </c>
      <c r="E164" s="8" t="s">
        <v>17</v>
      </c>
      <c r="F164" s="139" t="s">
        <v>18</v>
      </c>
      <c r="G164" s="140"/>
      <c r="H164" s="141"/>
      <c r="I164" s="139" t="s">
        <v>19</v>
      </c>
      <c r="J164" s="140"/>
      <c r="K164" s="141"/>
    </row>
    <row r="165" spans="1:11" ht="15.75" x14ac:dyDescent="0.25">
      <c r="A165" s="139" t="s">
        <v>204</v>
      </c>
      <c r="B165" s="140"/>
      <c r="C165" s="141"/>
      <c r="D165" s="8" t="s">
        <v>24</v>
      </c>
      <c r="E165" s="8" t="s">
        <v>40</v>
      </c>
      <c r="F165" s="139" t="s">
        <v>31</v>
      </c>
      <c r="G165" s="140"/>
      <c r="H165" s="141"/>
      <c r="I165" s="139" t="s">
        <v>46</v>
      </c>
      <c r="J165" s="140"/>
      <c r="K165" s="141"/>
    </row>
    <row r="166" spans="1:11" ht="15.75" x14ac:dyDescent="0.25">
      <c r="A166" s="139" t="s">
        <v>205</v>
      </c>
      <c r="B166" s="140"/>
      <c r="C166" s="141"/>
      <c r="D166" s="8" t="s">
        <v>24</v>
      </c>
      <c r="E166" s="8" t="s">
        <v>42</v>
      </c>
      <c r="F166" s="139" t="s">
        <v>38</v>
      </c>
      <c r="G166" s="140"/>
      <c r="H166" s="141"/>
      <c r="I166" s="139" t="s">
        <v>43</v>
      </c>
      <c r="J166" s="140"/>
      <c r="K166" s="141"/>
    </row>
    <row r="167" spans="1:11" ht="17.100000000000001" customHeight="1" x14ac:dyDescent="0.25">
      <c r="A167" s="143" t="s">
        <v>303</v>
      </c>
      <c r="B167" s="144"/>
      <c r="C167" s="144"/>
      <c r="D167" s="144"/>
      <c r="E167" s="144"/>
      <c r="F167" s="144"/>
      <c r="G167" s="144"/>
      <c r="H167" s="144"/>
      <c r="I167" s="144"/>
      <c r="J167" s="144"/>
      <c r="K167" s="145"/>
    </row>
    <row r="168" spans="1:11" ht="37.5" customHeight="1" x14ac:dyDescent="0.25">
      <c r="A168" s="143" t="s">
        <v>304</v>
      </c>
      <c r="B168" s="144"/>
      <c r="C168" s="144"/>
      <c r="D168" s="144"/>
      <c r="E168" s="144"/>
      <c r="F168" s="144"/>
      <c r="G168" s="144"/>
      <c r="H168" s="144"/>
      <c r="I168" s="144"/>
      <c r="J168" s="144"/>
      <c r="K168" s="145"/>
    </row>
    <row r="169" spans="1:11" ht="0" hidden="1" customHeight="1" x14ac:dyDescent="0.25">
      <c r="A169" s="11"/>
      <c r="K169" s="12"/>
    </row>
    <row r="170" spans="1:11" ht="15.75" x14ac:dyDescent="0.25">
      <c r="A170" s="139" t="s">
        <v>262</v>
      </c>
      <c r="B170" s="140"/>
      <c r="C170" s="141"/>
      <c r="D170" s="8" t="s">
        <v>13</v>
      </c>
      <c r="E170" s="8" t="s">
        <v>17</v>
      </c>
      <c r="F170" s="139" t="s">
        <v>18</v>
      </c>
      <c r="G170" s="140"/>
      <c r="H170" s="141"/>
      <c r="I170" s="139" t="s">
        <v>19</v>
      </c>
      <c r="J170" s="140"/>
      <c r="K170" s="141"/>
    </row>
    <row r="171" spans="1:11" ht="15.75" x14ac:dyDescent="0.25">
      <c r="A171" s="139" t="s">
        <v>208</v>
      </c>
      <c r="B171" s="140"/>
      <c r="C171" s="141"/>
      <c r="D171" s="8" t="s">
        <v>24</v>
      </c>
      <c r="E171" s="8" t="s">
        <v>45</v>
      </c>
      <c r="F171" s="139" t="s">
        <v>34</v>
      </c>
      <c r="G171" s="140"/>
      <c r="H171" s="141"/>
      <c r="I171" s="139"/>
      <c r="J171" s="140"/>
      <c r="K171" s="141"/>
    </row>
    <row r="172" spans="1:11" ht="15.75" x14ac:dyDescent="0.25">
      <c r="A172" s="139" t="s">
        <v>209</v>
      </c>
      <c r="B172" s="140"/>
      <c r="C172" s="141"/>
      <c r="D172" s="8" t="s">
        <v>24</v>
      </c>
      <c r="E172" s="8" t="s">
        <v>28</v>
      </c>
      <c r="F172" s="139"/>
      <c r="G172" s="140"/>
      <c r="H172" s="141"/>
      <c r="I172" s="139"/>
      <c r="J172" s="140"/>
      <c r="K172" s="141"/>
    </row>
    <row r="173" spans="1:11" ht="15.75" x14ac:dyDescent="0.25">
      <c r="A173" s="139" t="s">
        <v>210</v>
      </c>
      <c r="B173" s="140"/>
      <c r="C173" s="141"/>
      <c r="D173" s="8" t="s">
        <v>52</v>
      </c>
      <c r="E173" s="8" t="s">
        <v>211</v>
      </c>
      <c r="F173" s="139"/>
      <c r="G173" s="140"/>
      <c r="H173" s="141"/>
      <c r="I173" s="139"/>
      <c r="J173" s="140"/>
      <c r="K173" s="141"/>
    </row>
    <row r="174" spans="1:11" ht="0" hidden="1" customHeight="1" x14ac:dyDescent="0.25">
      <c r="A174" s="11"/>
      <c r="K174" s="12"/>
    </row>
    <row r="175" spans="1:11" ht="17.100000000000001" customHeight="1" x14ac:dyDescent="0.25">
      <c r="A175" s="143" t="s">
        <v>305</v>
      </c>
      <c r="B175" s="144"/>
      <c r="C175" s="144"/>
      <c r="D175" s="144"/>
      <c r="E175" s="144"/>
      <c r="F175" s="144"/>
      <c r="G175" s="144"/>
      <c r="H175" s="144"/>
      <c r="I175" s="144"/>
      <c r="J175" s="144"/>
      <c r="K175" s="145"/>
    </row>
    <row r="176" spans="1:11" ht="37.5" customHeight="1" x14ac:dyDescent="0.25">
      <c r="A176" s="143" t="s">
        <v>306</v>
      </c>
      <c r="B176" s="144"/>
      <c r="C176" s="144"/>
      <c r="D176" s="144"/>
      <c r="E176" s="144"/>
      <c r="F176" s="144"/>
      <c r="G176" s="144"/>
      <c r="H176" s="144"/>
      <c r="I176" s="144"/>
      <c r="J176" s="144"/>
      <c r="K176" s="145"/>
    </row>
    <row r="177" spans="1:11" ht="0" hidden="1" customHeight="1" x14ac:dyDescent="0.25">
      <c r="A177" s="11"/>
      <c r="K177" s="12"/>
    </row>
    <row r="178" spans="1:11" ht="15.75" x14ac:dyDescent="0.25">
      <c r="A178" s="139" t="s">
        <v>262</v>
      </c>
      <c r="B178" s="140"/>
      <c r="C178" s="141"/>
      <c r="D178" s="8" t="s">
        <v>13</v>
      </c>
      <c r="E178" s="8" t="s">
        <v>17</v>
      </c>
      <c r="F178" s="139" t="s">
        <v>18</v>
      </c>
      <c r="G178" s="140"/>
      <c r="H178" s="141"/>
      <c r="I178" s="139" t="s">
        <v>19</v>
      </c>
      <c r="J178" s="140"/>
      <c r="K178" s="141"/>
    </row>
    <row r="179" spans="1:11" ht="15.75" x14ac:dyDescent="0.25">
      <c r="A179" s="139" t="s">
        <v>214</v>
      </c>
      <c r="B179" s="140"/>
      <c r="C179" s="141"/>
      <c r="D179" s="8" t="s">
        <v>24</v>
      </c>
      <c r="E179" s="8" t="s">
        <v>36</v>
      </c>
      <c r="F179" s="139" t="s">
        <v>41</v>
      </c>
      <c r="G179" s="140"/>
      <c r="H179" s="141"/>
      <c r="I179" s="139" t="s">
        <v>41</v>
      </c>
      <c r="J179" s="140"/>
      <c r="K179" s="141"/>
    </row>
    <row r="180" spans="1:11" ht="17.100000000000001" customHeight="1" x14ac:dyDescent="0.25">
      <c r="A180" s="143" t="s">
        <v>307</v>
      </c>
      <c r="B180" s="144"/>
      <c r="C180" s="144"/>
      <c r="D180" s="144"/>
      <c r="E180" s="144"/>
      <c r="F180" s="144"/>
      <c r="G180" s="144"/>
      <c r="H180" s="144"/>
      <c r="I180" s="144"/>
      <c r="J180" s="144"/>
      <c r="K180" s="145"/>
    </row>
    <row r="181" spans="1:11" ht="37.5" customHeight="1" x14ac:dyDescent="0.25">
      <c r="A181" s="143" t="s">
        <v>308</v>
      </c>
      <c r="B181" s="144"/>
      <c r="C181" s="144"/>
      <c r="D181" s="144"/>
      <c r="E181" s="144"/>
      <c r="F181" s="144"/>
      <c r="G181" s="144"/>
      <c r="H181" s="144"/>
      <c r="I181" s="144"/>
      <c r="J181" s="144"/>
      <c r="K181" s="145"/>
    </row>
    <row r="182" spans="1:11" ht="0" hidden="1" customHeight="1" x14ac:dyDescent="0.25">
      <c r="A182" s="11"/>
      <c r="K182" s="12"/>
    </row>
    <row r="183" spans="1:11" ht="15.75" x14ac:dyDescent="0.25">
      <c r="A183" s="139" t="s">
        <v>262</v>
      </c>
      <c r="B183" s="140"/>
      <c r="C183" s="141"/>
      <c r="D183" s="8" t="s">
        <v>13</v>
      </c>
      <c r="E183" s="8" t="s">
        <v>17</v>
      </c>
      <c r="F183" s="139" t="s">
        <v>18</v>
      </c>
      <c r="G183" s="140"/>
      <c r="H183" s="141"/>
      <c r="I183" s="139" t="s">
        <v>19</v>
      </c>
      <c r="J183" s="140"/>
      <c r="K183" s="141"/>
    </row>
    <row r="184" spans="1:11" ht="15.75" x14ac:dyDescent="0.25">
      <c r="A184" s="139" t="s">
        <v>217</v>
      </c>
      <c r="B184" s="140"/>
      <c r="C184" s="141"/>
      <c r="D184" s="8" t="s">
        <v>21</v>
      </c>
      <c r="E184" s="8" t="s">
        <v>218</v>
      </c>
      <c r="F184" s="139" t="s">
        <v>218</v>
      </c>
      <c r="G184" s="140"/>
      <c r="H184" s="141"/>
      <c r="I184" s="139" t="s">
        <v>218</v>
      </c>
      <c r="J184" s="140"/>
      <c r="K184" s="141"/>
    </row>
    <row r="185" spans="1:11" ht="0" hidden="1" customHeight="1" x14ac:dyDescent="0.25">
      <c r="A185" s="11"/>
      <c r="K185" s="12"/>
    </row>
    <row r="186" spans="1:11" ht="0" hidden="1" customHeight="1" x14ac:dyDescent="0.25">
      <c r="A186" s="11"/>
      <c r="K186" s="12"/>
    </row>
    <row r="187" spans="1:11" ht="6" customHeight="1" x14ac:dyDescent="0.25">
      <c r="A187" s="13"/>
      <c r="B187" s="14"/>
      <c r="C187" s="14"/>
      <c r="D187" s="14"/>
      <c r="E187" s="14"/>
      <c r="F187" s="14"/>
      <c r="G187" s="14"/>
      <c r="H187" s="14"/>
      <c r="I187" s="14"/>
      <c r="J187" s="14"/>
      <c r="K187" s="15"/>
    </row>
    <row r="188" spans="1:11" ht="0" hidden="1" customHeight="1" x14ac:dyDescent="0.25"/>
    <row r="189" spans="1:11" ht="5.0999999999999996" customHeight="1" x14ac:dyDescent="0.25"/>
    <row r="190" spans="1:11" ht="36.950000000000003" customHeight="1" x14ac:dyDescent="0.25">
      <c r="A190" s="142" t="s">
        <v>309</v>
      </c>
      <c r="B190" s="140"/>
      <c r="C190" s="140"/>
      <c r="D190" s="140"/>
      <c r="E190" s="140"/>
      <c r="F190" s="140"/>
      <c r="G190" s="140"/>
      <c r="H190" s="140"/>
      <c r="I190" s="140"/>
      <c r="J190" s="140"/>
      <c r="K190" s="141"/>
    </row>
    <row r="191" spans="1:11" ht="5.0999999999999996" customHeight="1" x14ac:dyDescent="0.25"/>
    <row r="192" spans="1:11" ht="36.950000000000003" customHeight="1" x14ac:dyDescent="0.25">
      <c r="A192" s="142" t="s">
        <v>310</v>
      </c>
      <c r="B192" s="140"/>
      <c r="C192" s="140"/>
      <c r="D192" s="140"/>
      <c r="E192" s="140"/>
      <c r="F192" s="140"/>
      <c r="G192" s="140"/>
      <c r="H192" s="140"/>
      <c r="I192" s="140"/>
      <c r="J192" s="140"/>
      <c r="K192" s="141"/>
    </row>
    <row r="193" spans="1:11" ht="5.0999999999999996" customHeight="1" x14ac:dyDescent="0.25"/>
    <row r="194" spans="1:11" ht="36.950000000000003" customHeight="1" x14ac:dyDescent="0.25">
      <c r="A194" s="142" t="s">
        <v>311</v>
      </c>
      <c r="B194" s="140"/>
      <c r="C194" s="140"/>
      <c r="D194" s="140"/>
      <c r="E194" s="140"/>
      <c r="F194" s="140"/>
      <c r="G194" s="140"/>
      <c r="H194" s="140"/>
      <c r="I194" s="140"/>
      <c r="J194" s="140"/>
      <c r="K194" s="141"/>
    </row>
  </sheetData>
  <mergeCells count="334">
    <mergeCell ref="A1:K1"/>
    <mergeCell ref="A2:K2"/>
    <mergeCell ref="A4:K4"/>
    <mergeCell ref="A6:B6"/>
    <mergeCell ref="C6:K6"/>
    <mergeCell ref="A7:B7"/>
    <mergeCell ref="C7:K7"/>
    <mergeCell ref="A12:B12"/>
    <mergeCell ref="C12:K12"/>
    <mergeCell ref="A13:C13"/>
    <mergeCell ref="F13:H13"/>
    <mergeCell ref="I13:K13"/>
    <mergeCell ref="A14:C14"/>
    <mergeCell ref="F14:H14"/>
    <mergeCell ref="I14:K14"/>
    <mergeCell ref="A8:B8"/>
    <mergeCell ref="C8:K8"/>
    <mergeCell ref="A10:B10"/>
    <mergeCell ref="C10:G10"/>
    <mergeCell ref="H10:I10"/>
    <mergeCell ref="J10:K10"/>
    <mergeCell ref="B19:F19"/>
    <mergeCell ref="G19:J19"/>
    <mergeCell ref="A20:K20"/>
    <mergeCell ref="A21:K21"/>
    <mergeCell ref="A22:C22"/>
    <mergeCell ref="F22:H22"/>
    <mergeCell ref="I22:K22"/>
    <mergeCell ref="A15:B15"/>
    <mergeCell ref="C15:G15"/>
    <mergeCell ref="H15:I15"/>
    <mergeCell ref="J15:K15"/>
    <mergeCell ref="A16:B16"/>
    <mergeCell ref="C16:G16"/>
    <mergeCell ref="H16:I16"/>
    <mergeCell ref="J16:K16"/>
    <mergeCell ref="A27:C27"/>
    <mergeCell ref="F27:H27"/>
    <mergeCell ref="I27:K27"/>
    <mergeCell ref="A28:K28"/>
    <mergeCell ref="A29:K29"/>
    <mergeCell ref="A30:K30"/>
    <mergeCell ref="A23:C23"/>
    <mergeCell ref="F23:H23"/>
    <mergeCell ref="I23:K23"/>
    <mergeCell ref="A24:K24"/>
    <mergeCell ref="A25:K25"/>
    <mergeCell ref="A26:C26"/>
    <mergeCell ref="F26:H26"/>
    <mergeCell ref="I26:K26"/>
    <mergeCell ref="A34:C34"/>
    <mergeCell ref="F34:H34"/>
    <mergeCell ref="I34:K34"/>
    <mergeCell ref="A35:C35"/>
    <mergeCell ref="F35:H35"/>
    <mergeCell ref="I35:K35"/>
    <mergeCell ref="A32:C32"/>
    <mergeCell ref="F32:H32"/>
    <mergeCell ref="I32:K32"/>
    <mergeCell ref="A33:C33"/>
    <mergeCell ref="F33:H33"/>
    <mergeCell ref="I33:K33"/>
    <mergeCell ref="A41:C41"/>
    <mergeCell ref="F41:H41"/>
    <mergeCell ref="I41:K41"/>
    <mergeCell ref="A42:C42"/>
    <mergeCell ref="F42:H42"/>
    <mergeCell ref="I42:K42"/>
    <mergeCell ref="A36:K36"/>
    <mergeCell ref="A37:K37"/>
    <mergeCell ref="A39:C39"/>
    <mergeCell ref="F39:H39"/>
    <mergeCell ref="I39:K39"/>
    <mergeCell ref="A40:C40"/>
    <mergeCell ref="F40:H40"/>
    <mergeCell ref="I40:K40"/>
    <mergeCell ref="A45:C45"/>
    <mergeCell ref="F45:H45"/>
    <mergeCell ref="I45:K45"/>
    <mergeCell ref="A46:C46"/>
    <mergeCell ref="F46:H46"/>
    <mergeCell ref="I46:K46"/>
    <mergeCell ref="A43:C43"/>
    <mergeCell ref="F43:H43"/>
    <mergeCell ref="I43:K43"/>
    <mergeCell ref="A44:C44"/>
    <mergeCell ref="F44:H44"/>
    <mergeCell ref="I44:K44"/>
    <mergeCell ref="A50:K50"/>
    <mergeCell ref="A51:K51"/>
    <mergeCell ref="A53:C53"/>
    <mergeCell ref="F53:H53"/>
    <mergeCell ref="I53:K53"/>
    <mergeCell ref="A54:C54"/>
    <mergeCell ref="F54:H54"/>
    <mergeCell ref="I54:K54"/>
    <mergeCell ref="A47:C47"/>
    <mergeCell ref="F47:H47"/>
    <mergeCell ref="I47:K47"/>
    <mergeCell ref="A48:C48"/>
    <mergeCell ref="F48:H48"/>
    <mergeCell ref="I48:K48"/>
    <mergeCell ref="A57:K57"/>
    <mergeCell ref="A58:K58"/>
    <mergeCell ref="A60:C60"/>
    <mergeCell ref="F60:H60"/>
    <mergeCell ref="I60:K60"/>
    <mergeCell ref="A61:C61"/>
    <mergeCell ref="F61:H61"/>
    <mergeCell ref="I61:K61"/>
    <mergeCell ref="A55:C55"/>
    <mergeCell ref="F55:H55"/>
    <mergeCell ref="I55:K55"/>
    <mergeCell ref="A56:C56"/>
    <mergeCell ref="F56:H56"/>
    <mergeCell ref="I56:K56"/>
    <mergeCell ref="A64:C64"/>
    <mergeCell ref="F64:H64"/>
    <mergeCell ref="I64:K64"/>
    <mergeCell ref="A65:C65"/>
    <mergeCell ref="F65:H65"/>
    <mergeCell ref="I65:K65"/>
    <mergeCell ref="A62:C62"/>
    <mergeCell ref="F62:H62"/>
    <mergeCell ref="I62:K62"/>
    <mergeCell ref="A63:C63"/>
    <mergeCell ref="F63:H63"/>
    <mergeCell ref="I63:K63"/>
    <mergeCell ref="A72:C72"/>
    <mergeCell ref="F72:H72"/>
    <mergeCell ref="I72:K72"/>
    <mergeCell ref="A74:K74"/>
    <mergeCell ref="A75:K75"/>
    <mergeCell ref="A76:C76"/>
    <mergeCell ref="F76:H76"/>
    <mergeCell ref="I76:K76"/>
    <mergeCell ref="A67:K67"/>
    <mergeCell ref="A68:K68"/>
    <mergeCell ref="A70:C70"/>
    <mergeCell ref="F70:H70"/>
    <mergeCell ref="I70:K70"/>
    <mergeCell ref="A71:C71"/>
    <mergeCell ref="F71:H71"/>
    <mergeCell ref="I71:K71"/>
    <mergeCell ref="A82:C82"/>
    <mergeCell ref="F82:H82"/>
    <mergeCell ref="I82:K82"/>
    <mergeCell ref="A83:C83"/>
    <mergeCell ref="F83:H83"/>
    <mergeCell ref="I83:K83"/>
    <mergeCell ref="A77:C77"/>
    <mergeCell ref="F77:H77"/>
    <mergeCell ref="I77:K77"/>
    <mergeCell ref="A78:K78"/>
    <mergeCell ref="A79:K79"/>
    <mergeCell ref="A80:K80"/>
    <mergeCell ref="A86:K86"/>
    <mergeCell ref="A87:K87"/>
    <mergeCell ref="A89:C89"/>
    <mergeCell ref="F89:H89"/>
    <mergeCell ref="I89:K89"/>
    <mergeCell ref="A90:C90"/>
    <mergeCell ref="F90:H90"/>
    <mergeCell ref="I90:K90"/>
    <mergeCell ref="A84:C84"/>
    <mergeCell ref="F84:H84"/>
    <mergeCell ref="I84:K84"/>
    <mergeCell ref="A85:C85"/>
    <mergeCell ref="F85:H85"/>
    <mergeCell ref="I85:K85"/>
    <mergeCell ref="A93:C93"/>
    <mergeCell ref="F93:H93"/>
    <mergeCell ref="I93:K93"/>
    <mergeCell ref="A95:K95"/>
    <mergeCell ref="A96:K96"/>
    <mergeCell ref="A97:C97"/>
    <mergeCell ref="F97:H97"/>
    <mergeCell ref="I97:K97"/>
    <mergeCell ref="A91:C91"/>
    <mergeCell ref="F91:H91"/>
    <mergeCell ref="I91:K91"/>
    <mergeCell ref="A92:C92"/>
    <mergeCell ref="F92:H92"/>
    <mergeCell ref="I92:K92"/>
    <mergeCell ref="A103:C103"/>
    <mergeCell ref="F103:H103"/>
    <mergeCell ref="I103:K103"/>
    <mergeCell ref="A104:C104"/>
    <mergeCell ref="F104:H104"/>
    <mergeCell ref="I104:K104"/>
    <mergeCell ref="A98:C98"/>
    <mergeCell ref="F98:H98"/>
    <mergeCell ref="I98:K98"/>
    <mergeCell ref="A99:K99"/>
    <mergeCell ref="A100:K100"/>
    <mergeCell ref="A101:K101"/>
    <mergeCell ref="A107:C107"/>
    <mergeCell ref="F107:H107"/>
    <mergeCell ref="I107:K107"/>
    <mergeCell ref="A108:C108"/>
    <mergeCell ref="F108:H108"/>
    <mergeCell ref="I108:K108"/>
    <mergeCell ref="A105:C105"/>
    <mergeCell ref="F105:H105"/>
    <mergeCell ref="I105:K105"/>
    <mergeCell ref="A106:C106"/>
    <mergeCell ref="F106:H106"/>
    <mergeCell ref="I106:K106"/>
    <mergeCell ref="A112:K112"/>
    <mergeCell ref="A113:K113"/>
    <mergeCell ref="A115:C115"/>
    <mergeCell ref="F115:H115"/>
    <mergeCell ref="I115:K115"/>
    <mergeCell ref="A116:C116"/>
    <mergeCell ref="F116:H116"/>
    <mergeCell ref="I116:K116"/>
    <mergeCell ref="A109:C109"/>
    <mergeCell ref="F109:H109"/>
    <mergeCell ref="I109:K109"/>
    <mergeCell ref="A110:C110"/>
    <mergeCell ref="F110:H110"/>
    <mergeCell ref="I110:K110"/>
    <mergeCell ref="A122:C122"/>
    <mergeCell ref="F122:H122"/>
    <mergeCell ref="I122:K122"/>
    <mergeCell ref="A123:K123"/>
    <mergeCell ref="A124:K124"/>
    <mergeCell ref="A126:C126"/>
    <mergeCell ref="F126:H126"/>
    <mergeCell ref="I126:K126"/>
    <mergeCell ref="A117:C117"/>
    <mergeCell ref="F117:H117"/>
    <mergeCell ref="I117:K117"/>
    <mergeCell ref="A118:K118"/>
    <mergeCell ref="A119:K119"/>
    <mergeCell ref="A121:C121"/>
    <mergeCell ref="F121:H121"/>
    <mergeCell ref="I121:K121"/>
    <mergeCell ref="A132:C132"/>
    <mergeCell ref="F132:H132"/>
    <mergeCell ref="I132:K132"/>
    <mergeCell ref="A133:K133"/>
    <mergeCell ref="A134:K134"/>
    <mergeCell ref="A137:K137"/>
    <mergeCell ref="A127:C127"/>
    <mergeCell ref="F127:H127"/>
    <mergeCell ref="I127:K127"/>
    <mergeCell ref="A128:K128"/>
    <mergeCell ref="A129:K129"/>
    <mergeCell ref="A131:C131"/>
    <mergeCell ref="F131:H131"/>
    <mergeCell ref="I131:K131"/>
    <mergeCell ref="A141:K141"/>
    <mergeCell ref="A142:K142"/>
    <mergeCell ref="A143:K143"/>
    <mergeCell ref="A145:C145"/>
    <mergeCell ref="F145:H145"/>
    <mergeCell ref="I145:K145"/>
    <mergeCell ref="A138:K138"/>
    <mergeCell ref="A139:C139"/>
    <mergeCell ref="F139:H139"/>
    <mergeCell ref="I139:K139"/>
    <mergeCell ref="A140:C140"/>
    <mergeCell ref="F140:H140"/>
    <mergeCell ref="I140:K140"/>
    <mergeCell ref="B151:F151"/>
    <mergeCell ref="G151:J151"/>
    <mergeCell ref="A152:K152"/>
    <mergeCell ref="A153:K153"/>
    <mergeCell ref="A154:C154"/>
    <mergeCell ref="F154:H154"/>
    <mergeCell ref="I154:K154"/>
    <mergeCell ref="A146:C146"/>
    <mergeCell ref="F146:H146"/>
    <mergeCell ref="I146:K146"/>
    <mergeCell ref="A147:C147"/>
    <mergeCell ref="F147:H147"/>
    <mergeCell ref="I147:K147"/>
    <mergeCell ref="A159:C159"/>
    <mergeCell ref="F159:H159"/>
    <mergeCell ref="I159:K159"/>
    <mergeCell ref="A160:K160"/>
    <mergeCell ref="A161:K161"/>
    <mergeCell ref="A162:K162"/>
    <mergeCell ref="A155:C155"/>
    <mergeCell ref="F155:H155"/>
    <mergeCell ref="I155:K155"/>
    <mergeCell ref="A156:K156"/>
    <mergeCell ref="A157:K157"/>
    <mergeCell ref="A158:C158"/>
    <mergeCell ref="F158:H158"/>
    <mergeCell ref="I158:K158"/>
    <mergeCell ref="A166:C166"/>
    <mergeCell ref="F166:H166"/>
    <mergeCell ref="I166:K166"/>
    <mergeCell ref="A167:K167"/>
    <mergeCell ref="A168:K168"/>
    <mergeCell ref="A170:C170"/>
    <mergeCell ref="F170:H170"/>
    <mergeCell ref="I170:K170"/>
    <mergeCell ref="A164:C164"/>
    <mergeCell ref="F164:H164"/>
    <mergeCell ref="I164:K164"/>
    <mergeCell ref="A165:C165"/>
    <mergeCell ref="F165:H165"/>
    <mergeCell ref="I165:K165"/>
    <mergeCell ref="A173:C173"/>
    <mergeCell ref="F173:H173"/>
    <mergeCell ref="I173:K173"/>
    <mergeCell ref="A175:K175"/>
    <mergeCell ref="A176:K176"/>
    <mergeCell ref="A178:C178"/>
    <mergeCell ref="F178:H178"/>
    <mergeCell ref="I178:K178"/>
    <mergeCell ref="A171:C171"/>
    <mergeCell ref="F171:H171"/>
    <mergeCell ref="I171:K171"/>
    <mergeCell ref="A172:C172"/>
    <mergeCell ref="F172:H172"/>
    <mergeCell ref="I172:K172"/>
    <mergeCell ref="A184:C184"/>
    <mergeCell ref="F184:H184"/>
    <mergeCell ref="I184:K184"/>
    <mergeCell ref="A190:K190"/>
    <mergeCell ref="A192:K192"/>
    <mergeCell ref="A194:K194"/>
    <mergeCell ref="A179:C179"/>
    <mergeCell ref="F179:H179"/>
    <mergeCell ref="I179:K179"/>
    <mergeCell ref="A180:K180"/>
    <mergeCell ref="A181:K181"/>
    <mergeCell ref="A183:C183"/>
    <mergeCell ref="F183:H183"/>
    <mergeCell ref="I183:K1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abSelected="1" zoomScaleNormal="100" workbookViewId="0">
      <selection activeCell="A178" sqref="A178:C178"/>
    </sheetView>
  </sheetViews>
  <sheetFormatPr defaultColWidth="9.140625" defaultRowHeight="15.75" x14ac:dyDescent="0.25"/>
  <cols>
    <col min="1" max="1" width="16" style="123" customWidth="1"/>
    <col min="2" max="2" width="14.42578125" style="123" customWidth="1"/>
    <col min="3" max="3" width="6" style="123" customWidth="1"/>
    <col min="4" max="4" width="9.7109375" style="123" customWidth="1"/>
    <col min="5" max="5" width="15" style="123" customWidth="1"/>
    <col min="6" max="6" width="8.42578125" style="123" customWidth="1"/>
    <col min="7" max="7" width="0.140625" style="123" customWidth="1"/>
    <col min="8" max="8" width="6.42578125" style="123" customWidth="1"/>
    <col min="9" max="9" width="4.140625" style="123" customWidth="1"/>
    <col min="10" max="10" width="0" style="123" hidden="1" customWidth="1"/>
    <col min="11" max="11" width="10.7109375" style="123" customWidth="1"/>
    <col min="12" max="13" width="0" style="123" hidden="1" customWidth="1"/>
    <col min="14" max="16384" width="9.140625" style="123"/>
  </cols>
  <sheetData>
    <row r="1" spans="1:11" ht="21.6" customHeight="1" x14ac:dyDescent="0.25">
      <c r="A1" s="185" t="s">
        <v>65</v>
      </c>
      <c r="B1" s="186"/>
      <c r="C1" s="186"/>
      <c r="D1" s="186"/>
      <c r="E1" s="186"/>
      <c r="F1" s="186"/>
      <c r="G1" s="186"/>
      <c r="H1" s="186"/>
      <c r="I1" s="186"/>
      <c r="J1" s="186"/>
      <c r="K1" s="186"/>
    </row>
    <row r="2" spans="1:11" ht="21.6" customHeight="1" x14ac:dyDescent="0.25">
      <c r="A2" s="187" t="s">
        <v>237</v>
      </c>
      <c r="B2" s="172"/>
      <c r="C2" s="172"/>
      <c r="D2" s="172"/>
      <c r="E2" s="172"/>
      <c r="F2" s="172"/>
      <c r="G2" s="172"/>
      <c r="H2" s="172"/>
      <c r="I2" s="172"/>
      <c r="J2" s="172"/>
      <c r="K2" s="172"/>
    </row>
    <row r="3" spans="1:11" ht="13.5" customHeight="1" x14ac:dyDescent="0.25"/>
    <row r="4" spans="1:11" ht="21.6" customHeight="1" x14ac:dyDescent="0.25">
      <c r="A4" s="188" t="s">
        <v>329</v>
      </c>
      <c r="B4" s="172"/>
      <c r="C4" s="172"/>
      <c r="D4" s="172"/>
      <c r="E4" s="172"/>
      <c r="F4" s="172"/>
      <c r="G4" s="172"/>
      <c r="H4" s="172"/>
      <c r="I4" s="172"/>
      <c r="J4" s="172"/>
      <c r="K4" s="172"/>
    </row>
    <row r="5" spans="1:11" ht="11.45" customHeight="1" x14ac:dyDescent="0.25"/>
    <row r="6" spans="1:11" ht="18.600000000000001" customHeight="1" x14ac:dyDescent="0.25">
      <c r="A6" s="174" t="s">
        <v>239</v>
      </c>
      <c r="B6" s="175"/>
      <c r="C6" s="174" t="s">
        <v>345</v>
      </c>
      <c r="D6" s="182"/>
      <c r="E6" s="182"/>
      <c r="F6" s="182"/>
      <c r="G6" s="182"/>
      <c r="H6" s="182"/>
      <c r="I6" s="182"/>
      <c r="J6" s="182"/>
      <c r="K6" s="175"/>
    </row>
    <row r="7" spans="1:11" ht="37.5" customHeight="1" x14ac:dyDescent="0.25">
      <c r="A7" s="174" t="s">
        <v>241</v>
      </c>
      <c r="B7" s="175"/>
      <c r="C7" s="181" t="s">
        <v>332</v>
      </c>
      <c r="D7" s="182"/>
      <c r="E7" s="182"/>
      <c r="F7" s="182"/>
      <c r="G7" s="182"/>
      <c r="H7" s="182"/>
      <c r="I7" s="182"/>
      <c r="J7" s="182"/>
      <c r="K7" s="175"/>
    </row>
    <row r="8" spans="1:11" ht="33" customHeight="1" x14ac:dyDescent="0.25">
      <c r="A8" s="174" t="s">
        <v>243</v>
      </c>
      <c r="B8" s="175"/>
      <c r="C8" s="181" t="s">
        <v>333</v>
      </c>
      <c r="D8" s="182"/>
      <c r="E8" s="182"/>
      <c r="F8" s="182"/>
      <c r="G8" s="182"/>
      <c r="H8" s="182"/>
      <c r="I8" s="182"/>
      <c r="J8" s="182"/>
      <c r="K8" s="175"/>
    </row>
    <row r="9" spans="1:11" ht="5.0999999999999996" customHeight="1" x14ac:dyDescent="0.25"/>
    <row r="10" spans="1:11" ht="37.5" customHeight="1" x14ac:dyDescent="0.25">
      <c r="A10" s="174" t="s">
        <v>245</v>
      </c>
      <c r="B10" s="175"/>
      <c r="C10" s="181" t="s">
        <v>65</v>
      </c>
      <c r="D10" s="182"/>
      <c r="E10" s="182"/>
      <c r="F10" s="182"/>
      <c r="G10" s="175"/>
      <c r="H10" s="183" t="s">
        <v>1</v>
      </c>
      <c r="I10" s="175"/>
      <c r="J10" s="184" t="s">
        <v>64</v>
      </c>
      <c r="K10" s="175"/>
    </row>
    <row r="11" spans="1:11" ht="5.0999999999999996" customHeight="1" x14ac:dyDescent="0.25"/>
    <row r="12" spans="1:11" ht="324.75" customHeight="1" x14ac:dyDescent="0.25">
      <c r="A12" s="174" t="s">
        <v>246</v>
      </c>
      <c r="B12" s="175"/>
      <c r="C12" s="153" t="s">
        <v>319</v>
      </c>
      <c r="D12" s="189"/>
      <c r="E12" s="189"/>
      <c r="F12" s="189"/>
      <c r="G12" s="189"/>
      <c r="H12" s="189"/>
      <c r="I12" s="189"/>
      <c r="J12" s="189"/>
      <c r="K12" s="190"/>
    </row>
    <row r="13" spans="1:11" ht="32.85" customHeight="1" x14ac:dyDescent="0.25">
      <c r="A13" s="174" t="s">
        <v>330</v>
      </c>
      <c r="B13" s="175"/>
      <c r="C13" s="176" t="s">
        <v>320</v>
      </c>
      <c r="D13" s="177"/>
      <c r="E13" s="177"/>
      <c r="F13" s="177"/>
      <c r="G13" s="178"/>
      <c r="H13" s="179" t="s">
        <v>1</v>
      </c>
      <c r="I13" s="178"/>
      <c r="J13" s="180">
        <v>3</v>
      </c>
      <c r="K13" s="178"/>
    </row>
    <row r="14" spans="1:11" ht="48.6" customHeight="1" x14ac:dyDescent="0.25">
      <c r="A14" s="174" t="s">
        <v>252</v>
      </c>
      <c r="B14" s="175"/>
      <c r="C14" s="176" t="s">
        <v>321</v>
      </c>
      <c r="D14" s="177"/>
      <c r="E14" s="177"/>
      <c r="F14" s="177"/>
      <c r="G14" s="178"/>
      <c r="H14" s="179" t="s">
        <v>1</v>
      </c>
      <c r="I14" s="178"/>
      <c r="J14" s="180">
        <v>3</v>
      </c>
      <c r="K14" s="178"/>
    </row>
    <row r="15" spans="1:11" ht="409.6" hidden="1" customHeight="1" x14ac:dyDescent="0.25"/>
    <row r="16" spans="1:11" ht="4.9000000000000004" customHeight="1" x14ac:dyDescent="0.25"/>
    <row r="17" spans="1:11" ht="31.5" x14ac:dyDescent="0.25">
      <c r="A17" s="124" t="s">
        <v>255</v>
      </c>
      <c r="B17" s="181" t="s">
        <v>67</v>
      </c>
      <c r="C17" s="182"/>
      <c r="D17" s="182"/>
      <c r="E17" s="182"/>
      <c r="F17" s="175"/>
      <c r="G17" s="183" t="s">
        <v>322</v>
      </c>
      <c r="H17" s="182"/>
      <c r="I17" s="182"/>
      <c r="J17" s="175"/>
      <c r="K17" s="125" t="s">
        <v>66</v>
      </c>
    </row>
    <row r="18" spans="1:11" ht="17.100000000000001" customHeight="1" x14ac:dyDescent="0.25">
      <c r="A18" s="171" t="s">
        <v>346</v>
      </c>
      <c r="B18" s="172"/>
      <c r="C18" s="172"/>
      <c r="D18" s="172"/>
      <c r="E18" s="172"/>
      <c r="F18" s="172"/>
      <c r="G18" s="172"/>
      <c r="H18" s="172"/>
      <c r="I18" s="172"/>
      <c r="J18" s="172"/>
      <c r="K18" s="173"/>
    </row>
    <row r="19" spans="1:11" ht="54.75" customHeight="1" x14ac:dyDescent="0.25">
      <c r="A19" s="157" t="s">
        <v>347</v>
      </c>
      <c r="B19" s="158"/>
      <c r="C19" s="158"/>
      <c r="D19" s="158"/>
      <c r="E19" s="158"/>
      <c r="F19" s="158"/>
      <c r="G19" s="158"/>
      <c r="H19" s="158"/>
      <c r="I19" s="158"/>
      <c r="J19" s="158"/>
      <c r="K19" s="159"/>
    </row>
    <row r="20" spans="1:11" x14ac:dyDescent="0.25">
      <c r="A20" s="153" t="s">
        <v>259</v>
      </c>
      <c r="B20" s="154"/>
      <c r="C20" s="155"/>
      <c r="D20" s="126" t="s">
        <v>13</v>
      </c>
      <c r="E20" s="126" t="s">
        <v>17</v>
      </c>
      <c r="F20" s="153" t="s">
        <v>18</v>
      </c>
      <c r="G20" s="154"/>
      <c r="H20" s="155"/>
      <c r="I20" s="153" t="s">
        <v>19</v>
      </c>
      <c r="J20" s="154"/>
      <c r="K20" s="155"/>
    </row>
    <row r="21" spans="1:11" ht="50.25" customHeight="1" x14ac:dyDescent="0.25">
      <c r="A21" s="153" t="s">
        <v>68</v>
      </c>
      <c r="B21" s="154"/>
      <c r="C21" s="155"/>
      <c r="D21" s="126" t="s">
        <v>69</v>
      </c>
      <c r="E21" s="126" t="s">
        <v>70</v>
      </c>
      <c r="F21" s="153" t="s">
        <v>70</v>
      </c>
      <c r="G21" s="154"/>
      <c r="H21" s="155"/>
      <c r="I21" s="153" t="s">
        <v>70</v>
      </c>
      <c r="J21" s="154"/>
      <c r="K21" s="155"/>
    </row>
    <row r="22" spans="1:11" ht="17.100000000000001" customHeight="1" x14ac:dyDescent="0.25">
      <c r="A22" s="157" t="s">
        <v>348</v>
      </c>
      <c r="B22" s="158"/>
      <c r="C22" s="158"/>
      <c r="D22" s="158"/>
      <c r="E22" s="158"/>
      <c r="F22" s="158"/>
      <c r="G22" s="158"/>
      <c r="H22" s="158"/>
      <c r="I22" s="158"/>
      <c r="J22" s="158"/>
      <c r="K22" s="159"/>
    </row>
    <row r="23" spans="1:11" ht="55.5" customHeight="1" x14ac:dyDescent="0.25">
      <c r="A23" s="157" t="s">
        <v>349</v>
      </c>
      <c r="B23" s="158"/>
      <c r="C23" s="158"/>
      <c r="D23" s="158"/>
      <c r="E23" s="158"/>
      <c r="F23" s="158"/>
      <c r="G23" s="158"/>
      <c r="H23" s="158"/>
      <c r="I23" s="158"/>
      <c r="J23" s="158"/>
      <c r="K23" s="159"/>
    </row>
    <row r="24" spans="1:11" x14ac:dyDescent="0.25">
      <c r="A24" s="153" t="s">
        <v>262</v>
      </c>
      <c r="B24" s="154"/>
      <c r="C24" s="155"/>
      <c r="D24" s="126" t="s">
        <v>13</v>
      </c>
      <c r="E24" s="126" t="s">
        <v>17</v>
      </c>
      <c r="F24" s="153" t="s">
        <v>18</v>
      </c>
      <c r="G24" s="154"/>
      <c r="H24" s="155"/>
      <c r="I24" s="153" t="s">
        <v>19</v>
      </c>
      <c r="J24" s="154"/>
      <c r="K24" s="155"/>
    </row>
    <row r="25" spans="1:11" ht="33.75" customHeight="1" x14ac:dyDescent="0.25">
      <c r="A25" s="153" t="s">
        <v>73</v>
      </c>
      <c r="B25" s="154"/>
      <c r="C25" s="155"/>
      <c r="D25" s="126" t="s">
        <v>69</v>
      </c>
      <c r="E25" s="126" t="s">
        <v>60</v>
      </c>
      <c r="F25" s="153" t="s">
        <v>74</v>
      </c>
      <c r="G25" s="154"/>
      <c r="H25" s="155"/>
      <c r="I25" s="153" t="s">
        <v>75</v>
      </c>
      <c r="J25" s="154"/>
      <c r="K25" s="155"/>
    </row>
    <row r="26" spans="1:11" ht="21.95" customHeight="1" x14ac:dyDescent="0.25">
      <c r="A26" s="157" t="s">
        <v>350</v>
      </c>
      <c r="B26" s="158"/>
      <c r="C26" s="158"/>
      <c r="D26" s="158"/>
      <c r="E26" s="158"/>
      <c r="F26" s="158"/>
      <c r="G26" s="158"/>
      <c r="H26" s="158"/>
      <c r="I26" s="158"/>
      <c r="J26" s="158"/>
      <c r="K26" s="159"/>
    </row>
    <row r="27" spans="1:11" ht="17.100000000000001" customHeight="1" x14ac:dyDescent="0.25">
      <c r="A27" s="157" t="s">
        <v>351</v>
      </c>
      <c r="B27" s="158"/>
      <c r="C27" s="158"/>
      <c r="D27" s="158"/>
      <c r="E27" s="158"/>
      <c r="F27" s="158"/>
      <c r="G27" s="158"/>
      <c r="H27" s="158"/>
      <c r="I27" s="158"/>
      <c r="J27" s="158"/>
      <c r="K27" s="159"/>
    </row>
    <row r="28" spans="1:11" ht="71.25" customHeight="1" x14ac:dyDescent="0.25">
      <c r="A28" s="157" t="s">
        <v>352</v>
      </c>
      <c r="B28" s="158"/>
      <c r="C28" s="158"/>
      <c r="D28" s="158"/>
      <c r="E28" s="158"/>
      <c r="F28" s="158"/>
      <c r="G28" s="158"/>
      <c r="H28" s="158"/>
      <c r="I28" s="158"/>
      <c r="J28" s="158"/>
      <c r="K28" s="159"/>
    </row>
    <row r="29" spans="1:11" ht="409.6" hidden="1" customHeight="1" x14ac:dyDescent="0.25">
      <c r="A29" s="127"/>
      <c r="B29" s="128"/>
      <c r="C29" s="128"/>
      <c r="D29" s="128"/>
      <c r="E29" s="128"/>
      <c r="F29" s="128"/>
      <c r="G29" s="128"/>
      <c r="H29" s="128"/>
      <c r="I29" s="128"/>
      <c r="J29" s="128"/>
      <c r="K29" s="129"/>
    </row>
    <row r="30" spans="1:11" x14ac:dyDescent="0.25">
      <c r="A30" s="153" t="s">
        <v>262</v>
      </c>
      <c r="B30" s="154"/>
      <c r="C30" s="155"/>
      <c r="D30" s="126" t="s">
        <v>13</v>
      </c>
      <c r="E30" s="126" t="s">
        <v>17</v>
      </c>
      <c r="F30" s="153" t="s">
        <v>18</v>
      </c>
      <c r="G30" s="154"/>
      <c r="H30" s="155"/>
      <c r="I30" s="153" t="s">
        <v>19</v>
      </c>
      <c r="J30" s="154"/>
      <c r="K30" s="155"/>
    </row>
    <row r="31" spans="1:11" ht="35.25" customHeight="1" x14ac:dyDescent="0.25">
      <c r="A31" s="153" t="s">
        <v>78</v>
      </c>
      <c r="B31" s="154"/>
      <c r="C31" s="155"/>
      <c r="D31" s="126" t="s">
        <v>24</v>
      </c>
      <c r="E31" s="126" t="s">
        <v>47</v>
      </c>
      <c r="F31" s="153" t="s">
        <v>79</v>
      </c>
      <c r="G31" s="154"/>
      <c r="H31" s="155"/>
      <c r="I31" s="153" t="s">
        <v>47</v>
      </c>
      <c r="J31" s="154"/>
      <c r="K31" s="155"/>
    </row>
    <row r="32" spans="1:11" ht="32.25" customHeight="1" x14ac:dyDescent="0.25">
      <c r="A32" s="153" t="s">
        <v>81</v>
      </c>
      <c r="B32" s="154"/>
      <c r="C32" s="155"/>
      <c r="D32" s="126" t="s">
        <v>82</v>
      </c>
      <c r="E32" s="126" t="s">
        <v>83</v>
      </c>
      <c r="F32" s="153" t="s">
        <v>84</v>
      </c>
      <c r="G32" s="154"/>
      <c r="H32" s="155"/>
      <c r="I32" s="153" t="s">
        <v>54</v>
      </c>
      <c r="J32" s="154"/>
      <c r="K32" s="155"/>
    </row>
    <row r="33" spans="1:11" ht="20.25" customHeight="1" x14ac:dyDescent="0.25">
      <c r="A33" s="153" t="s">
        <v>331</v>
      </c>
      <c r="B33" s="154"/>
      <c r="C33" s="155"/>
      <c r="D33" s="126" t="s">
        <v>24</v>
      </c>
      <c r="E33" s="126" t="s">
        <v>62</v>
      </c>
      <c r="F33" s="153" t="s">
        <v>62</v>
      </c>
      <c r="G33" s="154"/>
      <c r="H33" s="155"/>
      <c r="I33" s="153" t="s">
        <v>62</v>
      </c>
      <c r="J33" s="154"/>
      <c r="K33" s="155"/>
    </row>
    <row r="34" spans="1:11" ht="17.100000000000001" customHeight="1" x14ac:dyDescent="0.25">
      <c r="A34" s="157" t="s">
        <v>353</v>
      </c>
      <c r="B34" s="158"/>
      <c r="C34" s="158"/>
      <c r="D34" s="158"/>
      <c r="E34" s="158"/>
      <c r="F34" s="158"/>
      <c r="G34" s="158"/>
      <c r="H34" s="158"/>
      <c r="I34" s="158"/>
      <c r="J34" s="158"/>
      <c r="K34" s="159"/>
    </row>
    <row r="35" spans="1:11" ht="225.75" customHeight="1" x14ac:dyDescent="0.25">
      <c r="A35" s="157" t="s">
        <v>354</v>
      </c>
      <c r="B35" s="158"/>
      <c r="C35" s="158"/>
      <c r="D35" s="158"/>
      <c r="E35" s="158"/>
      <c r="F35" s="158"/>
      <c r="G35" s="158"/>
      <c r="H35" s="158"/>
      <c r="I35" s="158"/>
      <c r="J35" s="158"/>
      <c r="K35" s="159"/>
    </row>
    <row r="36" spans="1:11" ht="409.6" hidden="1" customHeight="1" x14ac:dyDescent="0.25">
      <c r="A36" s="127"/>
      <c r="B36" s="128"/>
      <c r="C36" s="128"/>
      <c r="D36" s="128"/>
      <c r="E36" s="128"/>
      <c r="F36" s="128"/>
      <c r="G36" s="128"/>
      <c r="H36" s="128"/>
      <c r="I36" s="128"/>
      <c r="J36" s="128"/>
      <c r="K36" s="129"/>
    </row>
    <row r="37" spans="1:11" x14ac:dyDescent="0.25">
      <c r="A37" s="153" t="s">
        <v>262</v>
      </c>
      <c r="B37" s="154"/>
      <c r="C37" s="155"/>
      <c r="D37" s="126" t="s">
        <v>13</v>
      </c>
      <c r="E37" s="126" t="s">
        <v>17</v>
      </c>
      <c r="F37" s="153" t="s">
        <v>18</v>
      </c>
      <c r="G37" s="154"/>
      <c r="H37" s="155"/>
      <c r="I37" s="153" t="s">
        <v>19</v>
      </c>
      <c r="J37" s="154"/>
      <c r="K37" s="155"/>
    </row>
    <row r="38" spans="1:11" ht="33.75" customHeight="1" x14ac:dyDescent="0.25">
      <c r="A38" s="153" t="s">
        <v>87</v>
      </c>
      <c r="B38" s="154"/>
      <c r="C38" s="155"/>
      <c r="D38" s="126" t="s">
        <v>52</v>
      </c>
      <c r="E38" s="126" t="s">
        <v>88</v>
      </c>
      <c r="F38" s="153" t="s">
        <v>89</v>
      </c>
      <c r="G38" s="154"/>
      <c r="H38" s="155"/>
      <c r="I38" s="153" t="s">
        <v>90</v>
      </c>
      <c r="J38" s="154"/>
      <c r="K38" s="155"/>
    </row>
    <row r="39" spans="1:11" ht="34.5" customHeight="1" x14ac:dyDescent="0.25">
      <c r="A39" s="153" t="s">
        <v>91</v>
      </c>
      <c r="B39" s="154"/>
      <c r="C39" s="155"/>
      <c r="D39" s="126" t="s">
        <v>24</v>
      </c>
      <c r="E39" s="126" t="s">
        <v>92</v>
      </c>
      <c r="F39" s="153" t="s">
        <v>92</v>
      </c>
      <c r="G39" s="154"/>
      <c r="H39" s="155"/>
      <c r="I39" s="153" t="s">
        <v>92</v>
      </c>
      <c r="J39" s="154"/>
      <c r="K39" s="155"/>
    </row>
    <row r="40" spans="1:11" ht="21.75" customHeight="1" x14ac:dyDescent="0.25">
      <c r="A40" s="153" t="s">
        <v>93</v>
      </c>
      <c r="B40" s="154"/>
      <c r="C40" s="155"/>
      <c r="D40" s="126" t="s">
        <v>69</v>
      </c>
      <c r="E40" s="126" t="s">
        <v>59</v>
      </c>
      <c r="F40" s="153" t="s">
        <v>59</v>
      </c>
      <c r="G40" s="154"/>
      <c r="H40" s="155"/>
      <c r="I40" s="153" t="s">
        <v>59</v>
      </c>
      <c r="J40" s="154"/>
      <c r="K40" s="155"/>
    </row>
    <row r="41" spans="1:11" ht="35.25" customHeight="1" x14ac:dyDescent="0.25">
      <c r="A41" s="153" t="s">
        <v>94</v>
      </c>
      <c r="B41" s="154"/>
      <c r="C41" s="155"/>
      <c r="D41" s="126" t="s">
        <v>24</v>
      </c>
      <c r="E41" s="126" t="s">
        <v>53</v>
      </c>
      <c r="F41" s="153" t="s">
        <v>53</v>
      </c>
      <c r="G41" s="154"/>
      <c r="H41" s="155"/>
      <c r="I41" s="153" t="s">
        <v>53</v>
      </c>
      <c r="J41" s="154"/>
      <c r="K41" s="155"/>
    </row>
    <row r="42" spans="1:11" ht="26.25" customHeight="1" x14ac:dyDescent="0.25">
      <c r="A42" s="153" t="s">
        <v>95</v>
      </c>
      <c r="B42" s="154"/>
      <c r="C42" s="155"/>
      <c r="D42" s="126" t="s">
        <v>52</v>
      </c>
      <c r="E42" s="126" t="s">
        <v>96</v>
      </c>
      <c r="F42" s="153" t="s">
        <v>97</v>
      </c>
      <c r="G42" s="154"/>
      <c r="H42" s="155"/>
      <c r="I42" s="153" t="s">
        <v>98</v>
      </c>
      <c r="J42" s="154"/>
      <c r="K42" s="155"/>
    </row>
    <row r="43" spans="1:11" ht="26.25" customHeight="1" x14ac:dyDescent="0.25">
      <c r="A43" s="153" t="s">
        <v>99</v>
      </c>
      <c r="B43" s="154"/>
      <c r="C43" s="155"/>
      <c r="D43" s="126" t="s">
        <v>24</v>
      </c>
      <c r="E43" s="126" t="s">
        <v>51</v>
      </c>
      <c r="F43" s="153" t="s">
        <v>100</v>
      </c>
      <c r="G43" s="154"/>
      <c r="H43" s="155"/>
      <c r="I43" s="153" t="s">
        <v>56</v>
      </c>
      <c r="J43" s="154"/>
      <c r="K43" s="155"/>
    </row>
    <row r="44" spans="1:11" ht="26.25" customHeight="1" x14ac:dyDescent="0.25">
      <c r="A44" s="153" t="s">
        <v>101</v>
      </c>
      <c r="B44" s="154"/>
      <c r="C44" s="155"/>
      <c r="D44" s="126" t="s">
        <v>52</v>
      </c>
      <c r="E44" s="126" t="s">
        <v>61</v>
      </c>
      <c r="F44" s="153" t="s">
        <v>102</v>
      </c>
      <c r="G44" s="154"/>
      <c r="H44" s="155"/>
      <c r="I44" s="153" t="s">
        <v>103</v>
      </c>
      <c r="J44" s="154"/>
      <c r="K44" s="155"/>
    </row>
    <row r="45" spans="1:11" ht="35.25" customHeight="1" x14ac:dyDescent="0.25">
      <c r="A45" s="153" t="s">
        <v>104</v>
      </c>
      <c r="B45" s="154"/>
      <c r="C45" s="155"/>
      <c r="D45" s="126" t="s">
        <v>52</v>
      </c>
      <c r="E45" s="126" t="s">
        <v>105</v>
      </c>
      <c r="F45" s="153" t="s">
        <v>106</v>
      </c>
      <c r="G45" s="154"/>
      <c r="H45" s="155"/>
      <c r="I45" s="153" t="s">
        <v>107</v>
      </c>
      <c r="J45" s="154"/>
      <c r="K45" s="155"/>
    </row>
    <row r="46" spans="1:11" ht="36.75" customHeight="1" x14ac:dyDescent="0.25">
      <c r="A46" s="153" t="s">
        <v>108</v>
      </c>
      <c r="B46" s="154"/>
      <c r="C46" s="155"/>
      <c r="D46" s="126" t="s">
        <v>52</v>
      </c>
      <c r="E46" s="126" t="s">
        <v>109</v>
      </c>
      <c r="F46" s="153" t="s">
        <v>97</v>
      </c>
      <c r="G46" s="154"/>
      <c r="H46" s="155"/>
      <c r="I46" s="153" t="s">
        <v>110</v>
      </c>
      <c r="J46" s="154"/>
      <c r="K46" s="155"/>
    </row>
    <row r="47" spans="1:11" ht="409.6" hidden="1" customHeight="1" x14ac:dyDescent="0.25">
      <c r="A47" s="127"/>
      <c r="B47" s="128"/>
      <c r="C47" s="128"/>
      <c r="D47" s="128"/>
      <c r="E47" s="128"/>
      <c r="F47" s="128"/>
      <c r="G47" s="128"/>
      <c r="H47" s="128"/>
      <c r="I47" s="128"/>
      <c r="J47" s="128"/>
      <c r="K47" s="129"/>
    </row>
    <row r="48" spans="1:11" ht="17.100000000000001" customHeight="1" x14ac:dyDescent="0.25">
      <c r="A48" s="157" t="s">
        <v>355</v>
      </c>
      <c r="B48" s="158"/>
      <c r="C48" s="158"/>
      <c r="D48" s="158"/>
      <c r="E48" s="158"/>
      <c r="F48" s="158"/>
      <c r="G48" s="158"/>
      <c r="H48" s="158"/>
      <c r="I48" s="158"/>
      <c r="J48" s="158"/>
      <c r="K48" s="159"/>
    </row>
    <row r="49" spans="1:11" ht="102" customHeight="1" x14ac:dyDescent="0.25">
      <c r="A49" s="157" t="s">
        <v>394</v>
      </c>
      <c r="B49" s="158"/>
      <c r="C49" s="158"/>
      <c r="D49" s="158"/>
      <c r="E49" s="158"/>
      <c r="F49" s="158"/>
      <c r="G49" s="158"/>
      <c r="H49" s="158"/>
      <c r="I49" s="158"/>
      <c r="J49" s="158"/>
      <c r="K49" s="159"/>
    </row>
    <row r="50" spans="1:11" ht="409.6" hidden="1" customHeight="1" x14ac:dyDescent="0.25">
      <c r="A50" s="127"/>
      <c r="B50" s="128"/>
      <c r="C50" s="128"/>
      <c r="D50" s="128"/>
      <c r="E50" s="128"/>
      <c r="F50" s="128"/>
      <c r="G50" s="128"/>
      <c r="H50" s="128"/>
      <c r="I50" s="128"/>
      <c r="J50" s="128"/>
      <c r="K50" s="129"/>
    </row>
    <row r="51" spans="1:11" x14ac:dyDescent="0.25">
      <c r="A51" s="153" t="s">
        <v>262</v>
      </c>
      <c r="B51" s="154"/>
      <c r="C51" s="155"/>
      <c r="D51" s="126" t="s">
        <v>13</v>
      </c>
      <c r="E51" s="126" t="s">
        <v>17</v>
      </c>
      <c r="F51" s="153" t="s">
        <v>18</v>
      </c>
      <c r="G51" s="154"/>
      <c r="H51" s="155"/>
      <c r="I51" s="153" t="s">
        <v>19</v>
      </c>
      <c r="J51" s="154"/>
      <c r="K51" s="155"/>
    </row>
    <row r="52" spans="1:11" ht="21" customHeight="1" x14ac:dyDescent="0.25">
      <c r="A52" s="153" t="s">
        <v>113</v>
      </c>
      <c r="B52" s="154"/>
      <c r="C52" s="155"/>
      <c r="D52" s="126" t="s">
        <v>52</v>
      </c>
      <c r="E52" s="126" t="s">
        <v>114</v>
      </c>
      <c r="F52" s="153" t="s">
        <v>114</v>
      </c>
      <c r="G52" s="154"/>
      <c r="H52" s="155"/>
      <c r="I52" s="153" t="s">
        <v>114</v>
      </c>
      <c r="J52" s="154"/>
      <c r="K52" s="155"/>
    </row>
    <row r="53" spans="1:11" ht="35.25" customHeight="1" x14ac:dyDescent="0.25">
      <c r="A53" s="153" t="s">
        <v>115</v>
      </c>
      <c r="B53" s="154"/>
      <c r="C53" s="155"/>
      <c r="D53" s="126" t="s">
        <v>52</v>
      </c>
      <c r="E53" s="126" t="s">
        <v>116</v>
      </c>
      <c r="F53" s="153" t="s">
        <v>116</v>
      </c>
      <c r="G53" s="154"/>
      <c r="H53" s="155"/>
      <c r="I53" s="153" t="s">
        <v>116</v>
      </c>
      <c r="J53" s="154"/>
      <c r="K53" s="155"/>
    </row>
    <row r="54" spans="1:11" ht="54.75" customHeight="1" x14ac:dyDescent="0.25">
      <c r="A54" s="153" t="s">
        <v>117</v>
      </c>
      <c r="B54" s="154"/>
      <c r="C54" s="155"/>
      <c r="D54" s="126" t="s">
        <v>52</v>
      </c>
      <c r="E54" s="126" t="s">
        <v>54</v>
      </c>
      <c r="F54" s="153" t="s">
        <v>54</v>
      </c>
      <c r="G54" s="154"/>
      <c r="H54" s="155"/>
      <c r="I54" s="153" t="s">
        <v>54</v>
      </c>
      <c r="J54" s="154"/>
      <c r="K54" s="155"/>
    </row>
    <row r="55" spans="1:11" ht="17.100000000000001" customHeight="1" x14ac:dyDescent="0.25">
      <c r="A55" s="157" t="s">
        <v>356</v>
      </c>
      <c r="B55" s="158"/>
      <c r="C55" s="158"/>
      <c r="D55" s="158"/>
      <c r="E55" s="158"/>
      <c r="F55" s="158"/>
      <c r="G55" s="158"/>
      <c r="H55" s="158"/>
      <c r="I55" s="158"/>
      <c r="J55" s="158"/>
      <c r="K55" s="159"/>
    </row>
    <row r="56" spans="1:11" ht="57.75" customHeight="1" x14ac:dyDescent="0.25">
      <c r="A56" s="157" t="s">
        <v>357</v>
      </c>
      <c r="B56" s="158"/>
      <c r="C56" s="158"/>
      <c r="D56" s="158"/>
      <c r="E56" s="158"/>
      <c r="F56" s="158"/>
      <c r="G56" s="158"/>
      <c r="H56" s="158"/>
      <c r="I56" s="158"/>
      <c r="J56" s="158"/>
      <c r="K56" s="159"/>
    </row>
    <row r="57" spans="1:11" ht="409.6" hidden="1" customHeight="1" x14ac:dyDescent="0.25">
      <c r="A57" s="127"/>
      <c r="B57" s="128"/>
      <c r="C57" s="128"/>
      <c r="D57" s="128"/>
      <c r="E57" s="128"/>
      <c r="F57" s="128"/>
      <c r="G57" s="128"/>
      <c r="H57" s="128"/>
      <c r="I57" s="128"/>
      <c r="J57" s="128"/>
      <c r="K57" s="129"/>
    </row>
    <row r="58" spans="1:11" x14ac:dyDescent="0.25">
      <c r="A58" s="153" t="s">
        <v>262</v>
      </c>
      <c r="B58" s="154"/>
      <c r="C58" s="155"/>
      <c r="D58" s="126" t="s">
        <v>13</v>
      </c>
      <c r="E58" s="126" t="s">
        <v>17</v>
      </c>
      <c r="F58" s="153" t="s">
        <v>18</v>
      </c>
      <c r="G58" s="154"/>
      <c r="H58" s="155"/>
      <c r="I58" s="153" t="s">
        <v>19</v>
      </c>
      <c r="J58" s="154"/>
      <c r="K58" s="155"/>
    </row>
    <row r="59" spans="1:11" ht="35.25" customHeight="1" x14ac:dyDescent="0.25">
      <c r="A59" s="153" t="s">
        <v>120</v>
      </c>
      <c r="B59" s="154"/>
      <c r="C59" s="155"/>
      <c r="D59" s="126" t="s">
        <v>52</v>
      </c>
      <c r="E59" s="126" t="s">
        <v>58</v>
      </c>
      <c r="F59" s="153" t="s">
        <v>58</v>
      </c>
      <c r="G59" s="154"/>
      <c r="H59" s="155"/>
      <c r="I59" s="153" t="s">
        <v>58</v>
      </c>
      <c r="J59" s="154"/>
      <c r="K59" s="155"/>
    </row>
    <row r="60" spans="1:11" ht="24" customHeight="1" x14ac:dyDescent="0.25">
      <c r="A60" s="153" t="s">
        <v>121</v>
      </c>
      <c r="B60" s="154"/>
      <c r="C60" s="155"/>
      <c r="D60" s="126" t="s">
        <v>52</v>
      </c>
      <c r="E60" s="126" t="s">
        <v>57</v>
      </c>
      <c r="F60" s="153" t="s">
        <v>122</v>
      </c>
      <c r="G60" s="154"/>
      <c r="H60" s="155"/>
      <c r="I60" s="153" t="s">
        <v>123</v>
      </c>
      <c r="J60" s="154"/>
      <c r="K60" s="155"/>
    </row>
    <row r="61" spans="1:11" ht="36.75" customHeight="1" x14ac:dyDescent="0.25">
      <c r="A61" s="153" t="s">
        <v>124</v>
      </c>
      <c r="B61" s="154"/>
      <c r="C61" s="155"/>
      <c r="D61" s="126" t="s">
        <v>24</v>
      </c>
      <c r="E61" s="126" t="s">
        <v>34</v>
      </c>
      <c r="F61" s="153" t="s">
        <v>125</v>
      </c>
      <c r="G61" s="154"/>
      <c r="H61" s="155"/>
      <c r="I61" s="153" t="s">
        <v>126</v>
      </c>
      <c r="J61" s="154"/>
      <c r="K61" s="155"/>
    </row>
    <row r="62" spans="1:11" ht="24" customHeight="1" x14ac:dyDescent="0.25">
      <c r="A62" s="153" t="s">
        <v>127</v>
      </c>
      <c r="B62" s="154"/>
      <c r="C62" s="155"/>
      <c r="D62" s="126" t="s">
        <v>69</v>
      </c>
      <c r="E62" s="126" t="s">
        <v>44</v>
      </c>
      <c r="F62" s="153" t="s">
        <v>44</v>
      </c>
      <c r="G62" s="154"/>
      <c r="H62" s="155"/>
      <c r="I62" s="153" t="s">
        <v>44</v>
      </c>
      <c r="J62" s="154"/>
      <c r="K62" s="155"/>
    </row>
    <row r="63" spans="1:11" ht="37.5" customHeight="1" x14ac:dyDescent="0.25">
      <c r="A63" s="153" t="s">
        <v>128</v>
      </c>
      <c r="B63" s="154"/>
      <c r="C63" s="155"/>
      <c r="D63" s="126" t="s">
        <v>69</v>
      </c>
      <c r="E63" s="126" t="s">
        <v>129</v>
      </c>
      <c r="F63" s="153" t="s">
        <v>129</v>
      </c>
      <c r="G63" s="154"/>
      <c r="H63" s="155"/>
      <c r="I63" s="153" t="s">
        <v>129</v>
      </c>
      <c r="J63" s="154"/>
      <c r="K63" s="155"/>
    </row>
    <row r="64" spans="1:11" ht="409.6" hidden="1" customHeight="1" x14ac:dyDescent="0.25">
      <c r="A64" s="127"/>
      <c r="B64" s="128"/>
      <c r="C64" s="128"/>
      <c r="D64" s="128"/>
      <c r="E64" s="128"/>
      <c r="F64" s="128"/>
      <c r="G64" s="128"/>
      <c r="H64" s="128"/>
      <c r="I64" s="128"/>
      <c r="J64" s="128"/>
      <c r="K64" s="129"/>
    </row>
    <row r="65" spans="1:11" ht="17.100000000000001" customHeight="1" x14ac:dyDescent="0.25">
      <c r="A65" s="157" t="s">
        <v>358</v>
      </c>
      <c r="B65" s="158"/>
      <c r="C65" s="158"/>
      <c r="D65" s="158"/>
      <c r="E65" s="158"/>
      <c r="F65" s="158"/>
      <c r="G65" s="158"/>
      <c r="H65" s="158"/>
      <c r="I65" s="158"/>
      <c r="J65" s="158"/>
      <c r="K65" s="159"/>
    </row>
    <row r="66" spans="1:11" ht="53.25" customHeight="1" x14ac:dyDescent="0.25">
      <c r="A66" s="157" t="s">
        <v>395</v>
      </c>
      <c r="B66" s="158"/>
      <c r="C66" s="158"/>
      <c r="D66" s="158"/>
      <c r="E66" s="158"/>
      <c r="F66" s="158"/>
      <c r="G66" s="158"/>
      <c r="H66" s="158"/>
      <c r="I66" s="158"/>
      <c r="J66" s="158"/>
      <c r="K66" s="159"/>
    </row>
    <row r="67" spans="1:11" ht="409.6" hidden="1" customHeight="1" x14ac:dyDescent="0.25">
      <c r="A67" s="127"/>
      <c r="B67" s="128"/>
      <c r="C67" s="128"/>
      <c r="D67" s="128"/>
      <c r="E67" s="128"/>
      <c r="F67" s="128"/>
      <c r="G67" s="128"/>
      <c r="H67" s="128"/>
      <c r="I67" s="128"/>
      <c r="J67" s="128"/>
      <c r="K67" s="129"/>
    </row>
    <row r="68" spans="1:11" x14ac:dyDescent="0.25">
      <c r="A68" s="153" t="s">
        <v>262</v>
      </c>
      <c r="B68" s="154"/>
      <c r="C68" s="155"/>
      <c r="D68" s="126" t="s">
        <v>13</v>
      </c>
      <c r="E68" s="126" t="s">
        <v>17</v>
      </c>
      <c r="F68" s="153" t="s">
        <v>18</v>
      </c>
      <c r="G68" s="154"/>
      <c r="H68" s="155"/>
      <c r="I68" s="153" t="s">
        <v>19</v>
      </c>
      <c r="J68" s="154"/>
      <c r="K68" s="155"/>
    </row>
    <row r="69" spans="1:11" x14ac:dyDescent="0.25">
      <c r="A69" s="153" t="s">
        <v>132</v>
      </c>
      <c r="B69" s="154"/>
      <c r="C69" s="155"/>
      <c r="D69" s="126" t="s">
        <v>52</v>
      </c>
      <c r="E69" s="126" t="s">
        <v>323</v>
      </c>
      <c r="F69" s="153" t="s">
        <v>324</v>
      </c>
      <c r="G69" s="154"/>
      <c r="H69" s="155"/>
      <c r="I69" s="153" t="s">
        <v>325</v>
      </c>
      <c r="J69" s="154"/>
      <c r="K69" s="155"/>
    </row>
    <row r="70" spans="1:11" x14ac:dyDescent="0.25">
      <c r="A70" s="153" t="s">
        <v>135</v>
      </c>
      <c r="B70" s="154"/>
      <c r="C70" s="155"/>
      <c r="D70" s="126" t="s">
        <v>52</v>
      </c>
      <c r="E70" s="126" t="s">
        <v>136</v>
      </c>
      <c r="F70" s="153" t="s">
        <v>136</v>
      </c>
      <c r="G70" s="154"/>
      <c r="H70" s="155"/>
      <c r="I70" s="153" t="s">
        <v>136</v>
      </c>
      <c r="J70" s="154"/>
      <c r="K70" s="155"/>
    </row>
    <row r="71" spans="1:11" ht="409.6" hidden="1" customHeight="1" x14ac:dyDescent="0.25">
      <c r="A71" s="127"/>
      <c r="B71" s="128"/>
      <c r="C71" s="128"/>
      <c r="D71" s="128"/>
      <c r="E71" s="128"/>
      <c r="F71" s="128"/>
      <c r="G71" s="128"/>
      <c r="H71" s="128"/>
      <c r="I71" s="128"/>
      <c r="J71" s="128"/>
      <c r="K71" s="129"/>
    </row>
    <row r="72" spans="1:11" ht="17.100000000000001" customHeight="1" x14ac:dyDescent="0.25">
      <c r="A72" s="157" t="s">
        <v>359</v>
      </c>
      <c r="B72" s="158"/>
      <c r="C72" s="158"/>
      <c r="D72" s="158"/>
      <c r="E72" s="158"/>
      <c r="F72" s="158"/>
      <c r="G72" s="158"/>
      <c r="H72" s="158"/>
      <c r="I72" s="158"/>
      <c r="J72" s="158"/>
      <c r="K72" s="159"/>
    </row>
    <row r="73" spans="1:11" ht="39.75" customHeight="1" x14ac:dyDescent="0.25">
      <c r="A73" s="157" t="s">
        <v>360</v>
      </c>
      <c r="B73" s="158"/>
      <c r="C73" s="158"/>
      <c r="D73" s="158"/>
      <c r="E73" s="158"/>
      <c r="F73" s="158"/>
      <c r="G73" s="158"/>
      <c r="H73" s="158"/>
      <c r="I73" s="158"/>
      <c r="J73" s="158"/>
      <c r="K73" s="159"/>
    </row>
    <row r="74" spans="1:11" x14ac:dyDescent="0.25">
      <c r="A74" s="153" t="s">
        <v>262</v>
      </c>
      <c r="B74" s="154"/>
      <c r="C74" s="155"/>
      <c r="D74" s="126" t="s">
        <v>13</v>
      </c>
      <c r="E74" s="126" t="s">
        <v>17</v>
      </c>
      <c r="F74" s="153" t="s">
        <v>18</v>
      </c>
      <c r="G74" s="154"/>
      <c r="H74" s="155"/>
      <c r="I74" s="153" t="s">
        <v>19</v>
      </c>
      <c r="J74" s="154"/>
      <c r="K74" s="155"/>
    </row>
    <row r="75" spans="1:11" ht="37.5" customHeight="1" x14ac:dyDescent="0.25">
      <c r="A75" s="153" t="s">
        <v>139</v>
      </c>
      <c r="B75" s="154"/>
      <c r="C75" s="155"/>
      <c r="D75" s="126" t="s">
        <v>24</v>
      </c>
      <c r="E75" s="130">
        <v>180</v>
      </c>
      <c r="F75" s="160">
        <v>150</v>
      </c>
      <c r="G75" s="161"/>
      <c r="H75" s="162"/>
      <c r="I75" s="160">
        <v>120</v>
      </c>
      <c r="J75" s="161"/>
      <c r="K75" s="162"/>
    </row>
    <row r="76" spans="1:11" ht="21.95" customHeight="1" x14ac:dyDescent="0.25">
      <c r="A76" s="157" t="s">
        <v>350</v>
      </c>
      <c r="B76" s="158"/>
      <c r="C76" s="158"/>
      <c r="D76" s="158"/>
      <c r="E76" s="158"/>
      <c r="F76" s="158"/>
      <c r="G76" s="158"/>
      <c r="H76" s="158"/>
      <c r="I76" s="158"/>
      <c r="J76" s="158"/>
      <c r="K76" s="159"/>
    </row>
    <row r="77" spans="1:11" ht="17.100000000000001" customHeight="1" x14ac:dyDescent="0.25">
      <c r="A77" s="157" t="s">
        <v>361</v>
      </c>
      <c r="B77" s="158"/>
      <c r="C77" s="158"/>
      <c r="D77" s="158"/>
      <c r="E77" s="158"/>
      <c r="F77" s="158"/>
      <c r="G77" s="158"/>
      <c r="H77" s="158"/>
      <c r="I77" s="158"/>
      <c r="J77" s="158"/>
      <c r="K77" s="159"/>
    </row>
    <row r="78" spans="1:11" ht="53.25" customHeight="1" x14ac:dyDescent="0.25">
      <c r="A78" s="157" t="s">
        <v>362</v>
      </c>
      <c r="B78" s="158"/>
      <c r="C78" s="158"/>
      <c r="D78" s="158"/>
      <c r="E78" s="158"/>
      <c r="F78" s="158"/>
      <c r="G78" s="158"/>
      <c r="H78" s="158"/>
      <c r="I78" s="158"/>
      <c r="J78" s="158"/>
      <c r="K78" s="159"/>
    </row>
    <row r="79" spans="1:11" ht="409.6" hidden="1" customHeight="1" x14ac:dyDescent="0.25">
      <c r="A79" s="127"/>
      <c r="B79" s="128"/>
      <c r="C79" s="128"/>
      <c r="D79" s="128"/>
      <c r="E79" s="128"/>
      <c r="F79" s="128"/>
      <c r="G79" s="128"/>
      <c r="H79" s="128"/>
      <c r="I79" s="128"/>
      <c r="J79" s="128"/>
      <c r="K79" s="129"/>
    </row>
    <row r="80" spans="1:11" x14ac:dyDescent="0.25">
      <c r="A80" s="153" t="s">
        <v>262</v>
      </c>
      <c r="B80" s="154"/>
      <c r="C80" s="155"/>
      <c r="D80" s="126" t="s">
        <v>13</v>
      </c>
      <c r="E80" s="126" t="s">
        <v>17</v>
      </c>
      <c r="F80" s="153" t="s">
        <v>18</v>
      </c>
      <c r="G80" s="154"/>
      <c r="H80" s="155"/>
      <c r="I80" s="153" t="s">
        <v>19</v>
      </c>
      <c r="J80" s="154"/>
      <c r="K80" s="155"/>
    </row>
    <row r="81" spans="1:11" ht="20.25" customHeight="1" x14ac:dyDescent="0.25">
      <c r="A81" s="153" t="s">
        <v>142</v>
      </c>
      <c r="B81" s="154"/>
      <c r="C81" s="155"/>
      <c r="D81" s="126" t="s">
        <v>52</v>
      </c>
      <c r="E81" s="126" t="s">
        <v>143</v>
      </c>
      <c r="F81" s="153" t="s">
        <v>49</v>
      </c>
      <c r="G81" s="154"/>
      <c r="H81" s="155"/>
      <c r="I81" s="153" t="s">
        <v>144</v>
      </c>
      <c r="J81" s="154"/>
      <c r="K81" s="155"/>
    </row>
    <row r="82" spans="1:11" ht="20.25" customHeight="1" x14ac:dyDescent="0.25">
      <c r="A82" s="153" t="s">
        <v>145</v>
      </c>
      <c r="B82" s="154"/>
      <c r="C82" s="155"/>
      <c r="D82" s="126" t="s">
        <v>24</v>
      </c>
      <c r="E82" s="126" t="s">
        <v>326</v>
      </c>
      <c r="F82" s="153" t="s">
        <v>327</v>
      </c>
      <c r="G82" s="154"/>
      <c r="H82" s="155"/>
      <c r="I82" s="153" t="s">
        <v>328</v>
      </c>
      <c r="J82" s="154"/>
      <c r="K82" s="155"/>
    </row>
    <row r="83" spans="1:11" ht="20.25" customHeight="1" x14ac:dyDescent="0.25">
      <c r="A83" s="153" t="s">
        <v>149</v>
      </c>
      <c r="B83" s="154"/>
      <c r="C83" s="155"/>
      <c r="D83" s="126" t="s">
        <v>24</v>
      </c>
      <c r="E83" s="130">
        <v>22</v>
      </c>
      <c r="F83" s="163">
        <v>21</v>
      </c>
      <c r="G83" s="169"/>
      <c r="H83" s="170"/>
      <c r="I83" s="163">
        <v>21</v>
      </c>
      <c r="J83" s="169"/>
      <c r="K83" s="170"/>
    </row>
    <row r="84" spans="1:11" ht="17.100000000000001" customHeight="1" x14ac:dyDescent="0.25">
      <c r="A84" s="157" t="s">
        <v>363</v>
      </c>
      <c r="B84" s="158"/>
      <c r="C84" s="158"/>
      <c r="D84" s="158"/>
      <c r="E84" s="158"/>
      <c r="F84" s="158"/>
      <c r="G84" s="158"/>
      <c r="H84" s="158"/>
      <c r="I84" s="158"/>
      <c r="J84" s="158"/>
      <c r="K84" s="159"/>
    </row>
    <row r="85" spans="1:11" ht="48" customHeight="1" x14ac:dyDescent="0.25">
      <c r="A85" s="157" t="s">
        <v>364</v>
      </c>
      <c r="B85" s="158"/>
      <c r="C85" s="158"/>
      <c r="D85" s="158"/>
      <c r="E85" s="158"/>
      <c r="F85" s="158"/>
      <c r="G85" s="158"/>
      <c r="H85" s="158"/>
      <c r="I85" s="158"/>
      <c r="J85" s="158"/>
      <c r="K85" s="159"/>
    </row>
    <row r="86" spans="1:11" ht="7.5" customHeight="1" x14ac:dyDescent="0.25">
      <c r="A86" s="127"/>
      <c r="B86" s="128"/>
      <c r="C86" s="128"/>
      <c r="D86" s="128"/>
      <c r="E86" s="128"/>
      <c r="F86" s="128"/>
      <c r="G86" s="128"/>
      <c r="H86" s="128"/>
      <c r="I86" s="128"/>
      <c r="J86" s="128"/>
      <c r="K86" s="129"/>
    </row>
    <row r="87" spans="1:11" x14ac:dyDescent="0.25">
      <c r="A87" s="153" t="s">
        <v>262</v>
      </c>
      <c r="B87" s="154"/>
      <c r="C87" s="155"/>
      <c r="D87" s="126" t="s">
        <v>13</v>
      </c>
      <c r="E87" s="126" t="s">
        <v>17</v>
      </c>
      <c r="F87" s="153" t="s">
        <v>18</v>
      </c>
      <c r="G87" s="154"/>
      <c r="H87" s="155"/>
      <c r="I87" s="153" t="s">
        <v>19</v>
      </c>
      <c r="J87" s="154"/>
      <c r="K87" s="155"/>
    </row>
    <row r="88" spans="1:11" ht="46.5" customHeight="1" x14ac:dyDescent="0.25">
      <c r="A88" s="153" t="s">
        <v>152</v>
      </c>
      <c r="B88" s="154"/>
      <c r="C88" s="155"/>
      <c r="D88" s="126" t="s">
        <v>24</v>
      </c>
      <c r="E88" s="126" t="s">
        <v>36</v>
      </c>
      <c r="F88" s="153" t="s">
        <v>36</v>
      </c>
      <c r="G88" s="154"/>
      <c r="H88" s="155"/>
      <c r="I88" s="153" t="s">
        <v>36</v>
      </c>
      <c r="J88" s="154"/>
      <c r="K88" s="155"/>
    </row>
    <row r="89" spans="1:11" ht="36.75" customHeight="1" x14ac:dyDescent="0.25">
      <c r="A89" s="153" t="s">
        <v>153</v>
      </c>
      <c r="B89" s="154"/>
      <c r="C89" s="155"/>
      <c r="D89" s="126" t="s">
        <v>24</v>
      </c>
      <c r="E89" s="126" t="s">
        <v>45</v>
      </c>
      <c r="F89" s="153" t="s">
        <v>34</v>
      </c>
      <c r="G89" s="154"/>
      <c r="H89" s="155"/>
      <c r="I89" s="153" t="s">
        <v>62</v>
      </c>
      <c r="J89" s="154"/>
      <c r="K89" s="155"/>
    </row>
    <row r="90" spans="1:11" ht="21.75" customHeight="1" x14ac:dyDescent="0.25">
      <c r="A90" s="153" t="s">
        <v>154</v>
      </c>
      <c r="B90" s="154"/>
      <c r="C90" s="155"/>
      <c r="D90" s="126" t="s">
        <v>24</v>
      </c>
      <c r="E90" s="126" t="s">
        <v>32</v>
      </c>
      <c r="F90" s="153" t="s">
        <v>36</v>
      </c>
      <c r="G90" s="154"/>
      <c r="H90" s="155"/>
      <c r="I90" s="153" t="s">
        <v>36</v>
      </c>
      <c r="J90" s="154"/>
      <c r="K90" s="155"/>
    </row>
    <row r="91" spans="1:11" ht="21" customHeight="1" x14ac:dyDescent="0.25">
      <c r="A91" s="153" t="s">
        <v>155</v>
      </c>
      <c r="B91" s="154"/>
      <c r="C91" s="155"/>
      <c r="D91" s="126" t="s">
        <v>24</v>
      </c>
      <c r="E91" s="130">
        <v>5</v>
      </c>
      <c r="F91" s="163">
        <v>5</v>
      </c>
      <c r="G91" s="169"/>
      <c r="H91" s="170"/>
      <c r="I91" s="163" t="s">
        <v>30</v>
      </c>
      <c r="J91" s="169"/>
      <c r="K91" s="170"/>
    </row>
    <row r="92" spans="1:11" ht="409.6" hidden="1" customHeight="1" x14ac:dyDescent="0.25">
      <c r="A92" s="127"/>
      <c r="B92" s="128"/>
      <c r="C92" s="128"/>
      <c r="D92" s="128"/>
      <c r="E92" s="128"/>
      <c r="F92" s="128"/>
      <c r="G92" s="128"/>
      <c r="H92" s="128"/>
      <c r="I92" s="128"/>
      <c r="J92" s="128"/>
      <c r="K92" s="129"/>
    </row>
    <row r="93" spans="1:11" ht="17.100000000000001" customHeight="1" x14ac:dyDescent="0.25">
      <c r="A93" s="157" t="s">
        <v>365</v>
      </c>
      <c r="B93" s="158"/>
      <c r="C93" s="158"/>
      <c r="D93" s="158"/>
      <c r="E93" s="158"/>
      <c r="F93" s="158"/>
      <c r="G93" s="158"/>
      <c r="H93" s="158"/>
      <c r="I93" s="158"/>
      <c r="J93" s="158"/>
      <c r="K93" s="159"/>
    </row>
    <row r="94" spans="1:11" ht="76.5" customHeight="1" x14ac:dyDescent="0.25">
      <c r="A94" s="157" t="s">
        <v>366</v>
      </c>
      <c r="B94" s="158"/>
      <c r="C94" s="158"/>
      <c r="D94" s="158"/>
      <c r="E94" s="158"/>
      <c r="F94" s="158"/>
      <c r="G94" s="158"/>
      <c r="H94" s="158"/>
      <c r="I94" s="158"/>
      <c r="J94" s="158"/>
      <c r="K94" s="159"/>
    </row>
    <row r="95" spans="1:11" x14ac:dyDescent="0.25">
      <c r="A95" s="153" t="s">
        <v>262</v>
      </c>
      <c r="B95" s="154"/>
      <c r="C95" s="155"/>
      <c r="D95" s="126" t="s">
        <v>13</v>
      </c>
      <c r="E95" s="126" t="s">
        <v>17</v>
      </c>
      <c r="F95" s="153" t="s">
        <v>18</v>
      </c>
      <c r="G95" s="154"/>
      <c r="H95" s="155"/>
      <c r="I95" s="153" t="s">
        <v>19</v>
      </c>
      <c r="J95" s="154"/>
      <c r="K95" s="155"/>
    </row>
    <row r="96" spans="1:11" ht="50.25" customHeight="1" x14ac:dyDescent="0.25">
      <c r="A96" s="153" t="s">
        <v>158</v>
      </c>
      <c r="B96" s="154"/>
      <c r="C96" s="155"/>
      <c r="D96" s="126" t="s">
        <v>24</v>
      </c>
      <c r="E96" s="126" t="s">
        <v>44</v>
      </c>
      <c r="F96" s="153" t="s">
        <v>37</v>
      </c>
      <c r="G96" s="154"/>
      <c r="H96" s="155"/>
      <c r="I96" s="153" t="s">
        <v>37</v>
      </c>
      <c r="J96" s="154"/>
      <c r="K96" s="155"/>
    </row>
    <row r="97" spans="1:11" ht="21.95" customHeight="1" x14ac:dyDescent="0.25">
      <c r="A97" s="157" t="s">
        <v>350</v>
      </c>
      <c r="B97" s="158"/>
      <c r="C97" s="158"/>
      <c r="D97" s="158"/>
      <c r="E97" s="158"/>
      <c r="F97" s="158"/>
      <c r="G97" s="158"/>
      <c r="H97" s="158"/>
      <c r="I97" s="158"/>
      <c r="J97" s="158"/>
      <c r="K97" s="159"/>
    </row>
    <row r="98" spans="1:11" ht="33" customHeight="1" x14ac:dyDescent="0.25">
      <c r="A98" s="157" t="s">
        <v>367</v>
      </c>
      <c r="B98" s="158"/>
      <c r="C98" s="158"/>
      <c r="D98" s="158"/>
      <c r="E98" s="158"/>
      <c r="F98" s="158"/>
      <c r="G98" s="158"/>
      <c r="H98" s="158"/>
      <c r="I98" s="158"/>
      <c r="J98" s="158"/>
      <c r="K98" s="159"/>
    </row>
    <row r="99" spans="1:11" ht="206.25" customHeight="1" x14ac:dyDescent="0.25">
      <c r="A99" s="157" t="s">
        <v>368</v>
      </c>
      <c r="B99" s="158"/>
      <c r="C99" s="158"/>
      <c r="D99" s="158"/>
      <c r="E99" s="158"/>
      <c r="F99" s="158"/>
      <c r="G99" s="158"/>
      <c r="H99" s="158"/>
      <c r="I99" s="158"/>
      <c r="J99" s="158"/>
      <c r="K99" s="159"/>
    </row>
    <row r="100" spans="1:11" ht="409.6" hidden="1" customHeight="1" x14ac:dyDescent="0.25">
      <c r="A100" s="127"/>
      <c r="B100" s="128"/>
      <c r="C100" s="128"/>
      <c r="D100" s="128"/>
      <c r="E100" s="128"/>
      <c r="F100" s="128"/>
      <c r="G100" s="128"/>
      <c r="H100" s="128"/>
      <c r="I100" s="128"/>
      <c r="J100" s="128"/>
      <c r="K100" s="129"/>
    </row>
    <row r="101" spans="1:11" x14ac:dyDescent="0.25">
      <c r="A101" s="153" t="s">
        <v>262</v>
      </c>
      <c r="B101" s="154"/>
      <c r="C101" s="155"/>
      <c r="D101" s="126" t="s">
        <v>13</v>
      </c>
      <c r="E101" s="126" t="s">
        <v>17</v>
      </c>
      <c r="F101" s="153" t="s">
        <v>18</v>
      </c>
      <c r="G101" s="154"/>
      <c r="H101" s="155"/>
      <c r="I101" s="153" t="s">
        <v>19</v>
      </c>
      <c r="J101" s="154"/>
      <c r="K101" s="155"/>
    </row>
    <row r="102" spans="1:11" ht="24" customHeight="1" x14ac:dyDescent="0.25">
      <c r="A102" s="153" t="s">
        <v>161</v>
      </c>
      <c r="B102" s="154"/>
      <c r="C102" s="155"/>
      <c r="D102" s="126" t="s">
        <v>24</v>
      </c>
      <c r="E102" s="126" t="s">
        <v>36</v>
      </c>
      <c r="F102" s="153" t="s">
        <v>36</v>
      </c>
      <c r="G102" s="154"/>
      <c r="H102" s="155"/>
      <c r="I102" s="153" t="s">
        <v>36</v>
      </c>
      <c r="J102" s="154"/>
      <c r="K102" s="155"/>
    </row>
    <row r="103" spans="1:11" ht="24" customHeight="1" x14ac:dyDescent="0.25">
      <c r="A103" s="153" t="s">
        <v>162</v>
      </c>
      <c r="B103" s="154"/>
      <c r="C103" s="155"/>
      <c r="D103" s="126" t="s">
        <v>24</v>
      </c>
      <c r="E103" s="126" t="s">
        <v>163</v>
      </c>
      <c r="F103" s="153" t="s">
        <v>45</v>
      </c>
      <c r="G103" s="154"/>
      <c r="H103" s="155"/>
      <c r="I103" s="153" t="s">
        <v>45</v>
      </c>
      <c r="J103" s="154"/>
      <c r="K103" s="155"/>
    </row>
    <row r="104" spans="1:11" ht="33" customHeight="1" x14ac:dyDescent="0.25">
      <c r="A104" s="153" t="s">
        <v>164</v>
      </c>
      <c r="B104" s="154"/>
      <c r="C104" s="155"/>
      <c r="D104" s="126" t="s">
        <v>24</v>
      </c>
      <c r="E104" s="126" t="s">
        <v>30</v>
      </c>
      <c r="F104" s="153" t="s">
        <v>30</v>
      </c>
      <c r="G104" s="154"/>
      <c r="H104" s="155"/>
      <c r="I104" s="153" t="s">
        <v>30</v>
      </c>
      <c r="J104" s="154"/>
      <c r="K104" s="155"/>
    </row>
    <row r="105" spans="1:11" ht="50.25" customHeight="1" x14ac:dyDescent="0.25">
      <c r="A105" s="153" t="s">
        <v>165</v>
      </c>
      <c r="B105" s="154"/>
      <c r="C105" s="155"/>
      <c r="D105" s="126" t="s">
        <v>24</v>
      </c>
      <c r="E105" s="126" t="s">
        <v>29</v>
      </c>
      <c r="F105" s="153" t="s">
        <v>29</v>
      </c>
      <c r="G105" s="154"/>
      <c r="H105" s="155"/>
      <c r="I105" s="153" t="s">
        <v>29</v>
      </c>
      <c r="J105" s="154"/>
      <c r="K105" s="155"/>
    </row>
    <row r="106" spans="1:11" ht="36.75" customHeight="1" x14ac:dyDescent="0.25">
      <c r="A106" s="153" t="s">
        <v>166</v>
      </c>
      <c r="B106" s="154"/>
      <c r="C106" s="155"/>
      <c r="D106" s="126" t="s">
        <v>24</v>
      </c>
      <c r="E106" s="126" t="s">
        <v>33</v>
      </c>
      <c r="F106" s="153" t="s">
        <v>33</v>
      </c>
      <c r="G106" s="154"/>
      <c r="H106" s="155"/>
      <c r="I106" s="153" t="s">
        <v>33</v>
      </c>
      <c r="J106" s="154"/>
      <c r="K106" s="155"/>
    </row>
    <row r="107" spans="1:11" ht="35.25" customHeight="1" x14ac:dyDescent="0.25">
      <c r="A107" s="153" t="s">
        <v>167</v>
      </c>
      <c r="B107" s="154"/>
      <c r="C107" s="155"/>
      <c r="D107" s="126" t="s">
        <v>24</v>
      </c>
      <c r="E107" s="126" t="s">
        <v>39</v>
      </c>
      <c r="F107" s="153" t="s">
        <v>39</v>
      </c>
      <c r="G107" s="154"/>
      <c r="H107" s="155"/>
      <c r="I107" s="153" t="s">
        <v>39</v>
      </c>
      <c r="J107" s="154"/>
      <c r="K107" s="155"/>
    </row>
    <row r="108" spans="1:11" ht="24" customHeight="1" x14ac:dyDescent="0.25">
      <c r="A108" s="153" t="s">
        <v>168</v>
      </c>
      <c r="B108" s="154"/>
      <c r="C108" s="155"/>
      <c r="D108" s="126" t="s">
        <v>169</v>
      </c>
      <c r="E108" s="126" t="s">
        <v>40</v>
      </c>
      <c r="F108" s="153" t="s">
        <v>40</v>
      </c>
      <c r="G108" s="154"/>
      <c r="H108" s="155"/>
      <c r="I108" s="153" t="s">
        <v>40</v>
      </c>
      <c r="J108" s="154"/>
      <c r="K108" s="155"/>
    </row>
    <row r="109" spans="1:11" ht="409.6" hidden="1" customHeight="1" x14ac:dyDescent="0.25">
      <c r="A109" s="127"/>
      <c r="B109" s="128"/>
      <c r="C109" s="128"/>
      <c r="D109" s="128"/>
      <c r="E109" s="128"/>
      <c r="F109" s="128"/>
      <c r="G109" s="128"/>
      <c r="H109" s="128"/>
      <c r="I109" s="128"/>
      <c r="J109" s="128"/>
      <c r="K109" s="129"/>
    </row>
    <row r="110" spans="1:11" ht="17.100000000000001" customHeight="1" x14ac:dyDescent="0.25">
      <c r="A110" s="157" t="s">
        <v>369</v>
      </c>
      <c r="B110" s="158"/>
      <c r="C110" s="158"/>
      <c r="D110" s="158"/>
      <c r="E110" s="158"/>
      <c r="F110" s="158"/>
      <c r="G110" s="158"/>
      <c r="H110" s="158"/>
      <c r="I110" s="158"/>
      <c r="J110" s="158"/>
      <c r="K110" s="159"/>
    </row>
    <row r="111" spans="1:11" ht="84.75" customHeight="1" x14ac:dyDescent="0.25">
      <c r="A111" s="157" t="s">
        <v>370</v>
      </c>
      <c r="B111" s="158"/>
      <c r="C111" s="158"/>
      <c r="D111" s="158"/>
      <c r="E111" s="158"/>
      <c r="F111" s="158"/>
      <c r="G111" s="158"/>
      <c r="H111" s="158"/>
      <c r="I111" s="158"/>
      <c r="J111" s="158"/>
      <c r="K111" s="159"/>
    </row>
    <row r="112" spans="1:11" ht="9.75" customHeight="1" x14ac:dyDescent="0.25">
      <c r="A112" s="127"/>
      <c r="B112" s="128"/>
      <c r="C112" s="128"/>
      <c r="D112" s="128"/>
      <c r="E112" s="128"/>
      <c r="F112" s="128"/>
      <c r="G112" s="128"/>
      <c r="H112" s="128"/>
      <c r="I112" s="128"/>
      <c r="J112" s="128"/>
      <c r="K112" s="129"/>
    </row>
    <row r="113" spans="1:11" x14ac:dyDescent="0.25">
      <c r="A113" s="153" t="s">
        <v>262</v>
      </c>
      <c r="B113" s="154"/>
      <c r="C113" s="155"/>
      <c r="D113" s="126" t="s">
        <v>13</v>
      </c>
      <c r="E113" s="126" t="s">
        <v>17</v>
      </c>
      <c r="F113" s="153" t="s">
        <v>18</v>
      </c>
      <c r="G113" s="154"/>
      <c r="H113" s="155"/>
      <c r="I113" s="153" t="s">
        <v>19</v>
      </c>
      <c r="J113" s="154"/>
      <c r="K113" s="155"/>
    </row>
    <row r="114" spans="1:11" ht="35.25" customHeight="1" x14ac:dyDescent="0.25">
      <c r="A114" s="153" t="s">
        <v>172</v>
      </c>
      <c r="B114" s="154"/>
      <c r="C114" s="155"/>
      <c r="D114" s="126" t="s">
        <v>20</v>
      </c>
      <c r="E114" s="126" t="s">
        <v>27</v>
      </c>
      <c r="F114" s="153" t="s">
        <v>45</v>
      </c>
      <c r="G114" s="154"/>
      <c r="H114" s="155"/>
      <c r="I114" s="153" t="s">
        <v>45</v>
      </c>
      <c r="J114" s="154"/>
      <c r="K114" s="155"/>
    </row>
    <row r="115" spans="1:11" ht="36.75" customHeight="1" x14ac:dyDescent="0.25">
      <c r="A115" s="153" t="s">
        <v>173</v>
      </c>
      <c r="B115" s="154"/>
      <c r="C115" s="155"/>
      <c r="D115" s="126" t="s">
        <v>169</v>
      </c>
      <c r="E115" s="126" t="s">
        <v>174</v>
      </c>
      <c r="F115" s="153" t="s">
        <v>55</v>
      </c>
      <c r="G115" s="154"/>
      <c r="H115" s="155"/>
      <c r="I115" s="153" t="s">
        <v>55</v>
      </c>
      <c r="J115" s="154"/>
      <c r="K115" s="155"/>
    </row>
    <row r="116" spans="1:11" ht="36.75" customHeight="1" x14ac:dyDescent="0.25">
      <c r="A116" s="157" t="s">
        <v>371</v>
      </c>
      <c r="B116" s="158"/>
      <c r="C116" s="158"/>
      <c r="D116" s="158"/>
      <c r="E116" s="158"/>
      <c r="F116" s="158"/>
      <c r="G116" s="158"/>
      <c r="H116" s="158"/>
      <c r="I116" s="158"/>
      <c r="J116" s="158"/>
      <c r="K116" s="159"/>
    </row>
    <row r="117" spans="1:11" ht="105.75" customHeight="1" x14ac:dyDescent="0.25">
      <c r="A117" s="157" t="s">
        <v>396</v>
      </c>
      <c r="B117" s="158"/>
      <c r="C117" s="158"/>
      <c r="D117" s="158"/>
      <c r="E117" s="158"/>
      <c r="F117" s="158"/>
      <c r="G117" s="158"/>
      <c r="H117" s="158"/>
      <c r="I117" s="158"/>
      <c r="J117" s="158"/>
      <c r="K117" s="159"/>
    </row>
    <row r="118" spans="1:11" ht="409.6" hidden="1" customHeight="1" x14ac:dyDescent="0.25">
      <c r="A118" s="127"/>
      <c r="B118" s="128"/>
      <c r="C118" s="128"/>
      <c r="D118" s="128"/>
      <c r="E118" s="128"/>
      <c r="F118" s="128"/>
      <c r="G118" s="128"/>
      <c r="H118" s="128"/>
      <c r="I118" s="128"/>
      <c r="J118" s="128"/>
      <c r="K118" s="129"/>
    </row>
    <row r="119" spans="1:11" x14ac:dyDescent="0.25">
      <c r="A119" s="153" t="s">
        <v>262</v>
      </c>
      <c r="B119" s="154"/>
      <c r="C119" s="155"/>
      <c r="D119" s="126" t="s">
        <v>13</v>
      </c>
      <c r="E119" s="126" t="s">
        <v>17</v>
      </c>
      <c r="F119" s="153" t="s">
        <v>18</v>
      </c>
      <c r="G119" s="154"/>
      <c r="H119" s="155"/>
      <c r="I119" s="153" t="s">
        <v>19</v>
      </c>
      <c r="J119" s="154"/>
      <c r="K119" s="155"/>
    </row>
    <row r="120" spans="1:11" ht="33.75" customHeight="1" x14ac:dyDescent="0.25">
      <c r="A120" s="153" t="s">
        <v>177</v>
      </c>
      <c r="B120" s="154"/>
      <c r="C120" s="155"/>
      <c r="D120" s="126" t="s">
        <v>24</v>
      </c>
      <c r="E120" s="126"/>
      <c r="F120" s="153" t="s">
        <v>33</v>
      </c>
      <c r="G120" s="154"/>
      <c r="H120" s="155"/>
      <c r="I120" s="153"/>
      <c r="J120" s="154"/>
      <c r="K120" s="155"/>
    </row>
    <row r="121" spans="1:11" ht="409.6" hidden="1" customHeight="1" x14ac:dyDescent="0.25">
      <c r="A121" s="127"/>
      <c r="B121" s="128"/>
      <c r="C121" s="128"/>
      <c r="D121" s="128"/>
      <c r="E121" s="128"/>
      <c r="F121" s="128"/>
      <c r="G121" s="128"/>
      <c r="H121" s="128"/>
      <c r="I121" s="128"/>
      <c r="J121" s="128"/>
      <c r="K121" s="129"/>
    </row>
    <row r="122" spans="1:11" ht="17.100000000000001" customHeight="1" x14ac:dyDescent="0.25">
      <c r="A122" s="157" t="s">
        <v>372</v>
      </c>
      <c r="B122" s="158"/>
      <c r="C122" s="158"/>
      <c r="D122" s="158"/>
      <c r="E122" s="158"/>
      <c r="F122" s="158"/>
      <c r="G122" s="158"/>
      <c r="H122" s="158"/>
      <c r="I122" s="158"/>
      <c r="J122" s="158"/>
      <c r="K122" s="159"/>
    </row>
    <row r="123" spans="1:11" ht="103.5" customHeight="1" x14ac:dyDescent="0.25">
      <c r="A123" s="157" t="s">
        <v>373</v>
      </c>
      <c r="B123" s="158"/>
      <c r="C123" s="158"/>
      <c r="D123" s="158"/>
      <c r="E123" s="158"/>
      <c r="F123" s="158"/>
      <c r="G123" s="158"/>
      <c r="H123" s="158"/>
      <c r="I123" s="158"/>
      <c r="J123" s="158"/>
      <c r="K123" s="159"/>
    </row>
    <row r="124" spans="1:11" ht="409.6" hidden="1" customHeight="1" x14ac:dyDescent="0.25">
      <c r="A124" s="127"/>
      <c r="B124" s="128"/>
      <c r="C124" s="128"/>
      <c r="D124" s="128"/>
      <c r="E124" s="128"/>
      <c r="F124" s="128"/>
      <c r="G124" s="128"/>
      <c r="H124" s="128"/>
      <c r="I124" s="128"/>
      <c r="J124" s="128"/>
      <c r="K124" s="129"/>
    </row>
    <row r="125" spans="1:11" x14ac:dyDescent="0.25">
      <c r="A125" s="153" t="s">
        <v>262</v>
      </c>
      <c r="B125" s="154"/>
      <c r="C125" s="155"/>
      <c r="D125" s="126" t="s">
        <v>13</v>
      </c>
      <c r="E125" s="126" t="s">
        <v>17</v>
      </c>
      <c r="F125" s="153" t="s">
        <v>18</v>
      </c>
      <c r="G125" s="154"/>
      <c r="H125" s="155"/>
      <c r="I125" s="153" t="s">
        <v>19</v>
      </c>
      <c r="J125" s="154"/>
      <c r="K125" s="155"/>
    </row>
    <row r="126" spans="1:11" ht="18" customHeight="1" x14ac:dyDescent="0.25">
      <c r="A126" s="153" t="s">
        <v>180</v>
      </c>
      <c r="B126" s="154"/>
      <c r="C126" s="155"/>
      <c r="D126" s="126" t="s">
        <v>169</v>
      </c>
      <c r="E126" s="126" t="s">
        <v>181</v>
      </c>
      <c r="F126" s="153" t="s">
        <v>37</v>
      </c>
      <c r="G126" s="154"/>
      <c r="H126" s="155"/>
      <c r="I126" s="153" t="s">
        <v>37</v>
      </c>
      <c r="J126" s="154"/>
      <c r="K126" s="155"/>
    </row>
    <row r="127" spans="1:11" ht="38.25" customHeight="1" x14ac:dyDescent="0.25">
      <c r="A127" s="157" t="s">
        <v>374</v>
      </c>
      <c r="B127" s="158"/>
      <c r="C127" s="158"/>
      <c r="D127" s="158"/>
      <c r="E127" s="158"/>
      <c r="F127" s="158"/>
      <c r="G127" s="158"/>
      <c r="H127" s="158"/>
      <c r="I127" s="158"/>
      <c r="J127" s="158"/>
      <c r="K127" s="159"/>
    </row>
    <row r="128" spans="1:11" ht="66.75" customHeight="1" x14ac:dyDescent="0.25">
      <c r="A128" s="157" t="s">
        <v>375</v>
      </c>
      <c r="B128" s="158"/>
      <c r="C128" s="158"/>
      <c r="D128" s="158"/>
      <c r="E128" s="158"/>
      <c r="F128" s="158"/>
      <c r="G128" s="158"/>
      <c r="H128" s="158"/>
      <c r="I128" s="158"/>
      <c r="J128" s="158"/>
      <c r="K128" s="159"/>
    </row>
    <row r="129" spans="1:11" ht="409.6" hidden="1" customHeight="1" x14ac:dyDescent="0.25">
      <c r="A129" s="127"/>
      <c r="B129" s="128"/>
      <c r="C129" s="128"/>
      <c r="D129" s="128"/>
      <c r="E129" s="128"/>
      <c r="F129" s="128"/>
      <c r="G129" s="128"/>
      <c r="H129" s="128"/>
      <c r="I129" s="128"/>
      <c r="J129" s="128"/>
      <c r="K129" s="129"/>
    </row>
    <row r="130" spans="1:11" x14ac:dyDescent="0.25">
      <c r="A130" s="153" t="s">
        <v>262</v>
      </c>
      <c r="B130" s="154"/>
      <c r="C130" s="155"/>
      <c r="D130" s="126" t="s">
        <v>13</v>
      </c>
      <c r="E130" s="126" t="s">
        <v>17</v>
      </c>
      <c r="F130" s="153" t="s">
        <v>18</v>
      </c>
      <c r="G130" s="154"/>
      <c r="H130" s="155"/>
      <c r="I130" s="153" t="s">
        <v>19</v>
      </c>
      <c r="J130" s="154"/>
      <c r="K130" s="155"/>
    </row>
    <row r="131" spans="1:11" ht="45.75" customHeight="1" x14ac:dyDescent="0.25">
      <c r="A131" s="153" t="s">
        <v>184</v>
      </c>
      <c r="B131" s="154"/>
      <c r="C131" s="155"/>
      <c r="D131" s="126" t="s">
        <v>24</v>
      </c>
      <c r="E131" s="126" t="s">
        <v>33</v>
      </c>
      <c r="F131" s="153" t="s">
        <v>33</v>
      </c>
      <c r="G131" s="154"/>
      <c r="H131" s="155"/>
      <c r="I131" s="153" t="s">
        <v>33</v>
      </c>
      <c r="J131" s="154"/>
      <c r="K131" s="155"/>
    </row>
    <row r="132" spans="1:11" ht="35.25" customHeight="1" x14ac:dyDescent="0.25">
      <c r="A132" s="157" t="s">
        <v>376</v>
      </c>
      <c r="B132" s="158"/>
      <c r="C132" s="158"/>
      <c r="D132" s="158"/>
      <c r="E132" s="158"/>
      <c r="F132" s="158"/>
      <c r="G132" s="158"/>
      <c r="H132" s="158"/>
      <c r="I132" s="158"/>
      <c r="J132" s="158"/>
      <c r="K132" s="159"/>
    </row>
    <row r="133" spans="1:11" ht="149.25" customHeight="1" x14ac:dyDescent="0.25">
      <c r="A133" s="157" t="s">
        <v>377</v>
      </c>
      <c r="B133" s="158"/>
      <c r="C133" s="158"/>
      <c r="D133" s="158"/>
      <c r="E133" s="158"/>
      <c r="F133" s="158"/>
      <c r="G133" s="158"/>
      <c r="H133" s="158"/>
      <c r="I133" s="158"/>
      <c r="J133" s="158"/>
      <c r="K133" s="159"/>
    </row>
    <row r="134" spans="1:11" ht="409.6" hidden="1" customHeight="1" x14ac:dyDescent="0.25">
      <c r="A134" s="127"/>
      <c r="B134" s="128"/>
      <c r="C134" s="128"/>
      <c r="D134" s="128"/>
      <c r="E134" s="128"/>
      <c r="F134" s="128"/>
      <c r="G134" s="128"/>
      <c r="H134" s="128"/>
      <c r="I134" s="128"/>
      <c r="J134" s="128"/>
      <c r="K134" s="129"/>
    </row>
    <row r="135" spans="1:11" ht="409.6" hidden="1" customHeight="1" x14ac:dyDescent="0.25">
      <c r="A135" s="127"/>
      <c r="B135" s="128"/>
      <c r="C135" s="128"/>
      <c r="D135" s="128"/>
      <c r="E135" s="128"/>
      <c r="F135" s="128"/>
      <c r="G135" s="128"/>
      <c r="H135" s="128"/>
      <c r="I135" s="128"/>
      <c r="J135" s="128"/>
      <c r="K135" s="129"/>
    </row>
    <row r="136" spans="1:11" ht="17.100000000000001" customHeight="1" x14ac:dyDescent="0.25">
      <c r="A136" s="157" t="s">
        <v>378</v>
      </c>
      <c r="B136" s="158"/>
      <c r="C136" s="158"/>
      <c r="D136" s="158"/>
      <c r="E136" s="158"/>
      <c r="F136" s="158"/>
      <c r="G136" s="158"/>
      <c r="H136" s="158"/>
      <c r="I136" s="158"/>
      <c r="J136" s="158"/>
      <c r="K136" s="159"/>
    </row>
    <row r="137" spans="1:11" ht="153.75" customHeight="1" x14ac:dyDescent="0.25">
      <c r="A137" s="157" t="s">
        <v>397</v>
      </c>
      <c r="B137" s="158"/>
      <c r="C137" s="158"/>
      <c r="D137" s="158"/>
      <c r="E137" s="158"/>
      <c r="F137" s="158"/>
      <c r="G137" s="158"/>
      <c r="H137" s="158"/>
      <c r="I137" s="158"/>
      <c r="J137" s="158"/>
      <c r="K137" s="159"/>
    </row>
    <row r="138" spans="1:11" x14ac:dyDescent="0.25">
      <c r="A138" s="153" t="s">
        <v>262</v>
      </c>
      <c r="B138" s="154"/>
      <c r="C138" s="155"/>
      <c r="D138" s="126" t="s">
        <v>13</v>
      </c>
      <c r="E138" s="126" t="s">
        <v>17</v>
      </c>
      <c r="F138" s="153" t="s">
        <v>18</v>
      </c>
      <c r="G138" s="154"/>
      <c r="H138" s="155"/>
      <c r="I138" s="153" t="s">
        <v>19</v>
      </c>
      <c r="J138" s="154"/>
      <c r="K138" s="155"/>
    </row>
    <row r="139" spans="1:11" ht="37.5" customHeight="1" x14ac:dyDescent="0.25">
      <c r="A139" s="153" t="s">
        <v>189</v>
      </c>
      <c r="B139" s="154"/>
      <c r="C139" s="155"/>
      <c r="D139" s="126" t="s">
        <v>20</v>
      </c>
      <c r="E139" s="131">
        <v>14</v>
      </c>
      <c r="F139" s="153" t="s">
        <v>25</v>
      </c>
      <c r="G139" s="154"/>
      <c r="H139" s="155"/>
      <c r="I139" s="153" t="s">
        <v>26</v>
      </c>
      <c r="J139" s="154"/>
      <c r="K139" s="155"/>
    </row>
    <row r="140" spans="1:11" ht="21.95" customHeight="1" x14ac:dyDescent="0.25">
      <c r="A140" s="157" t="s">
        <v>350</v>
      </c>
      <c r="B140" s="158"/>
      <c r="C140" s="158"/>
      <c r="D140" s="158"/>
      <c r="E140" s="158"/>
      <c r="F140" s="158"/>
      <c r="G140" s="158"/>
      <c r="H140" s="158"/>
      <c r="I140" s="158"/>
      <c r="J140" s="158"/>
      <c r="K140" s="159"/>
    </row>
    <row r="141" spans="1:11" ht="36" customHeight="1" x14ac:dyDescent="0.25">
      <c r="A141" s="157" t="s">
        <v>379</v>
      </c>
      <c r="B141" s="158"/>
      <c r="C141" s="158"/>
      <c r="D141" s="158"/>
      <c r="E141" s="158"/>
      <c r="F141" s="158"/>
      <c r="G141" s="158"/>
      <c r="H141" s="158"/>
      <c r="I141" s="158"/>
      <c r="J141" s="158"/>
      <c r="K141" s="159"/>
    </row>
    <row r="142" spans="1:11" ht="162" customHeight="1" x14ac:dyDescent="0.25">
      <c r="A142" s="157" t="s">
        <v>380</v>
      </c>
      <c r="B142" s="158"/>
      <c r="C142" s="158"/>
      <c r="D142" s="158"/>
      <c r="E142" s="158"/>
      <c r="F142" s="158"/>
      <c r="G142" s="158"/>
      <c r="H142" s="158"/>
      <c r="I142" s="158"/>
      <c r="J142" s="158"/>
      <c r="K142" s="159"/>
    </row>
    <row r="143" spans="1:11" ht="409.6" hidden="1" customHeight="1" x14ac:dyDescent="0.25">
      <c r="A143" s="127"/>
      <c r="B143" s="128"/>
      <c r="C143" s="128"/>
      <c r="D143" s="128"/>
      <c r="E143" s="128"/>
      <c r="F143" s="128"/>
      <c r="G143" s="128"/>
      <c r="H143" s="128"/>
      <c r="I143" s="128"/>
      <c r="J143" s="128"/>
      <c r="K143" s="129"/>
    </row>
    <row r="144" spans="1:11" x14ac:dyDescent="0.25">
      <c r="A144" s="153" t="s">
        <v>262</v>
      </c>
      <c r="B144" s="154"/>
      <c r="C144" s="155"/>
      <c r="D144" s="126" t="s">
        <v>13</v>
      </c>
      <c r="E144" s="126" t="s">
        <v>17</v>
      </c>
      <c r="F144" s="153" t="s">
        <v>18</v>
      </c>
      <c r="G144" s="154"/>
      <c r="H144" s="155"/>
      <c r="I144" s="153" t="s">
        <v>19</v>
      </c>
      <c r="J144" s="154"/>
      <c r="K144" s="155"/>
    </row>
    <row r="145" spans="1:11" ht="21" customHeight="1" x14ac:dyDescent="0.25">
      <c r="A145" s="153" t="s">
        <v>192</v>
      </c>
      <c r="B145" s="154"/>
      <c r="C145" s="155"/>
      <c r="D145" s="126" t="s">
        <v>24</v>
      </c>
      <c r="E145" s="131">
        <v>15</v>
      </c>
      <c r="F145" s="166"/>
      <c r="G145" s="167"/>
      <c r="H145" s="168"/>
      <c r="I145" s="166"/>
      <c r="J145" s="167"/>
      <c r="K145" s="168"/>
    </row>
    <row r="146" spans="1:11" ht="23.25" customHeight="1" x14ac:dyDescent="0.25">
      <c r="A146" s="153" t="s">
        <v>193</v>
      </c>
      <c r="B146" s="154"/>
      <c r="C146" s="155"/>
      <c r="D146" s="126" t="s">
        <v>24</v>
      </c>
      <c r="E146" s="131">
        <v>17</v>
      </c>
      <c r="F146" s="166"/>
      <c r="G146" s="167"/>
      <c r="H146" s="168"/>
      <c r="I146" s="166"/>
      <c r="J146" s="167"/>
      <c r="K146" s="168"/>
    </row>
    <row r="147" spans="1:11" ht="409.6" hidden="1" customHeight="1" x14ac:dyDescent="0.25">
      <c r="A147" s="127"/>
      <c r="B147" s="128"/>
      <c r="C147" s="128"/>
      <c r="D147" s="128"/>
      <c r="E147" s="128"/>
      <c r="F147" s="128"/>
      <c r="G147" s="128"/>
      <c r="H147" s="128"/>
      <c r="I147" s="128"/>
      <c r="J147" s="128"/>
      <c r="K147" s="129"/>
    </row>
    <row r="148" spans="1:11" ht="6" customHeight="1" x14ac:dyDescent="0.25">
      <c r="A148" s="132"/>
      <c r="B148" s="133"/>
      <c r="C148" s="133"/>
      <c r="D148" s="133"/>
      <c r="E148" s="133"/>
      <c r="F148" s="133"/>
      <c r="G148" s="133"/>
      <c r="H148" s="133"/>
      <c r="I148" s="133"/>
      <c r="J148" s="133"/>
      <c r="K148" s="134"/>
    </row>
    <row r="149" spans="1:11" ht="409.6" hidden="1" customHeight="1" x14ac:dyDescent="0.25">
      <c r="A149" s="128"/>
      <c r="B149" s="128"/>
      <c r="C149" s="128"/>
      <c r="D149" s="128"/>
      <c r="E149" s="128"/>
      <c r="F149" s="128"/>
      <c r="G149" s="128"/>
      <c r="H149" s="128"/>
      <c r="I149" s="128"/>
      <c r="J149" s="128"/>
      <c r="K149" s="128"/>
    </row>
    <row r="150" spans="1:11" ht="31.5" x14ac:dyDescent="0.25">
      <c r="A150" s="135" t="s">
        <v>255</v>
      </c>
      <c r="B150" s="153" t="s">
        <v>195</v>
      </c>
      <c r="C150" s="154"/>
      <c r="D150" s="154"/>
      <c r="E150" s="154"/>
      <c r="F150" s="155"/>
      <c r="G150" s="156" t="s">
        <v>322</v>
      </c>
      <c r="H150" s="154"/>
      <c r="I150" s="154"/>
      <c r="J150" s="155"/>
      <c r="K150" s="126" t="s">
        <v>194</v>
      </c>
    </row>
    <row r="151" spans="1:11" ht="17.100000000000001" customHeight="1" x14ac:dyDescent="0.25">
      <c r="A151" s="157" t="s">
        <v>346</v>
      </c>
      <c r="B151" s="158"/>
      <c r="C151" s="158"/>
      <c r="D151" s="158"/>
      <c r="E151" s="158"/>
      <c r="F151" s="158"/>
      <c r="G151" s="158"/>
      <c r="H151" s="158"/>
      <c r="I151" s="158"/>
      <c r="J151" s="158"/>
      <c r="K151" s="159"/>
    </row>
    <row r="152" spans="1:11" ht="39" customHeight="1" x14ac:dyDescent="0.25">
      <c r="A152" s="157" t="s">
        <v>381</v>
      </c>
      <c r="B152" s="158"/>
      <c r="C152" s="158"/>
      <c r="D152" s="158"/>
      <c r="E152" s="158"/>
      <c r="F152" s="158"/>
      <c r="G152" s="158"/>
      <c r="H152" s="158"/>
      <c r="I152" s="158"/>
      <c r="J152" s="158"/>
      <c r="K152" s="159"/>
    </row>
    <row r="153" spans="1:11" x14ac:dyDescent="0.25">
      <c r="A153" s="153" t="s">
        <v>259</v>
      </c>
      <c r="B153" s="154"/>
      <c r="C153" s="155"/>
      <c r="D153" s="126" t="s">
        <v>13</v>
      </c>
      <c r="E153" s="126" t="s">
        <v>17</v>
      </c>
      <c r="F153" s="153" t="s">
        <v>18</v>
      </c>
      <c r="G153" s="154"/>
      <c r="H153" s="155"/>
      <c r="I153" s="153" t="s">
        <v>19</v>
      </c>
      <c r="J153" s="154"/>
      <c r="K153" s="155"/>
    </row>
    <row r="154" spans="1:11" ht="33" customHeight="1" x14ac:dyDescent="0.25">
      <c r="A154" s="153" t="s">
        <v>196</v>
      </c>
      <c r="B154" s="154"/>
      <c r="C154" s="155"/>
      <c r="D154" s="126" t="s">
        <v>21</v>
      </c>
      <c r="E154" s="126" t="s">
        <v>197</v>
      </c>
      <c r="F154" s="153" t="s">
        <v>92</v>
      </c>
      <c r="G154" s="154"/>
      <c r="H154" s="155"/>
      <c r="I154" s="153" t="s">
        <v>198</v>
      </c>
      <c r="J154" s="154"/>
      <c r="K154" s="155"/>
    </row>
    <row r="155" spans="1:11" ht="17.100000000000001" customHeight="1" x14ac:dyDescent="0.25">
      <c r="A155" s="157" t="s">
        <v>382</v>
      </c>
      <c r="B155" s="158"/>
      <c r="C155" s="158"/>
      <c r="D155" s="158"/>
      <c r="E155" s="158"/>
      <c r="F155" s="158"/>
      <c r="G155" s="158"/>
      <c r="H155" s="158"/>
      <c r="I155" s="158"/>
      <c r="J155" s="158"/>
      <c r="K155" s="159"/>
    </row>
    <row r="156" spans="1:11" ht="54" customHeight="1" x14ac:dyDescent="0.25">
      <c r="A156" s="157" t="s">
        <v>383</v>
      </c>
      <c r="B156" s="158"/>
      <c r="C156" s="158"/>
      <c r="D156" s="158"/>
      <c r="E156" s="158"/>
      <c r="F156" s="158"/>
      <c r="G156" s="158"/>
      <c r="H156" s="158"/>
      <c r="I156" s="158"/>
      <c r="J156" s="158"/>
      <c r="K156" s="159"/>
    </row>
    <row r="157" spans="1:11" x14ac:dyDescent="0.25">
      <c r="A157" s="153" t="s">
        <v>262</v>
      </c>
      <c r="B157" s="154"/>
      <c r="C157" s="155"/>
      <c r="D157" s="126" t="s">
        <v>13</v>
      </c>
      <c r="E157" s="126" t="s">
        <v>17</v>
      </c>
      <c r="F157" s="153" t="s">
        <v>18</v>
      </c>
      <c r="G157" s="154"/>
      <c r="H157" s="155"/>
      <c r="I157" s="153" t="s">
        <v>19</v>
      </c>
      <c r="J157" s="154"/>
      <c r="K157" s="155"/>
    </row>
    <row r="158" spans="1:11" ht="38.25" customHeight="1" x14ac:dyDescent="0.25">
      <c r="A158" s="153" t="s">
        <v>201</v>
      </c>
      <c r="B158" s="154"/>
      <c r="C158" s="155"/>
      <c r="D158" s="126" t="s">
        <v>24</v>
      </c>
      <c r="E158" s="126" t="s">
        <v>50</v>
      </c>
      <c r="F158" s="153" t="s">
        <v>50</v>
      </c>
      <c r="G158" s="154"/>
      <c r="H158" s="155"/>
      <c r="I158" s="153" t="s">
        <v>50</v>
      </c>
      <c r="J158" s="154"/>
      <c r="K158" s="155"/>
    </row>
    <row r="159" spans="1:11" ht="21.95" customHeight="1" x14ac:dyDescent="0.25">
      <c r="A159" s="157" t="s">
        <v>350</v>
      </c>
      <c r="B159" s="158"/>
      <c r="C159" s="158"/>
      <c r="D159" s="158"/>
      <c r="E159" s="158"/>
      <c r="F159" s="158"/>
      <c r="G159" s="158"/>
      <c r="H159" s="158"/>
      <c r="I159" s="158"/>
      <c r="J159" s="158"/>
      <c r="K159" s="159"/>
    </row>
    <row r="160" spans="1:11" ht="17.100000000000001" customHeight="1" x14ac:dyDescent="0.25">
      <c r="A160" s="157" t="s">
        <v>384</v>
      </c>
      <c r="B160" s="158"/>
      <c r="C160" s="158"/>
      <c r="D160" s="158"/>
      <c r="E160" s="158"/>
      <c r="F160" s="158"/>
      <c r="G160" s="158"/>
      <c r="H160" s="158"/>
      <c r="I160" s="158"/>
      <c r="J160" s="158"/>
      <c r="K160" s="159"/>
    </row>
    <row r="161" spans="1:11" ht="66" customHeight="1" x14ac:dyDescent="0.25">
      <c r="A161" s="157" t="s">
        <v>385</v>
      </c>
      <c r="B161" s="158"/>
      <c r="C161" s="158"/>
      <c r="D161" s="158"/>
      <c r="E161" s="158"/>
      <c r="F161" s="158"/>
      <c r="G161" s="158"/>
      <c r="H161" s="158"/>
      <c r="I161" s="158"/>
      <c r="J161" s="158"/>
      <c r="K161" s="159"/>
    </row>
    <row r="162" spans="1:11" ht="409.6" hidden="1" customHeight="1" x14ac:dyDescent="0.25">
      <c r="A162" s="127"/>
      <c r="B162" s="128"/>
      <c r="C162" s="128"/>
      <c r="D162" s="128"/>
      <c r="E162" s="128"/>
      <c r="F162" s="128"/>
      <c r="G162" s="128"/>
      <c r="H162" s="128"/>
      <c r="I162" s="128"/>
      <c r="J162" s="128"/>
      <c r="K162" s="129"/>
    </row>
    <row r="163" spans="1:11" x14ac:dyDescent="0.25">
      <c r="A163" s="153" t="s">
        <v>262</v>
      </c>
      <c r="B163" s="154"/>
      <c r="C163" s="155"/>
      <c r="D163" s="126" t="s">
        <v>13</v>
      </c>
      <c r="E163" s="126" t="s">
        <v>17</v>
      </c>
      <c r="F163" s="153" t="s">
        <v>18</v>
      </c>
      <c r="G163" s="154"/>
      <c r="H163" s="155"/>
      <c r="I163" s="153" t="s">
        <v>19</v>
      </c>
      <c r="J163" s="154"/>
      <c r="K163" s="155"/>
    </row>
    <row r="164" spans="1:11" ht="37.5" customHeight="1" x14ac:dyDescent="0.25">
      <c r="A164" s="153" t="s">
        <v>204</v>
      </c>
      <c r="B164" s="154"/>
      <c r="C164" s="155"/>
      <c r="D164" s="126" t="s">
        <v>24</v>
      </c>
      <c r="E164" s="126" t="s">
        <v>40</v>
      </c>
      <c r="F164" s="153" t="s">
        <v>31</v>
      </c>
      <c r="G164" s="154"/>
      <c r="H164" s="155"/>
      <c r="I164" s="153" t="s">
        <v>46</v>
      </c>
      <c r="J164" s="154"/>
      <c r="K164" s="155"/>
    </row>
    <row r="165" spans="1:11" ht="40.5" customHeight="1" x14ac:dyDescent="0.25">
      <c r="A165" s="153" t="s">
        <v>205</v>
      </c>
      <c r="B165" s="154"/>
      <c r="C165" s="155"/>
      <c r="D165" s="126" t="s">
        <v>24</v>
      </c>
      <c r="E165" s="130">
        <v>198</v>
      </c>
      <c r="F165" s="163">
        <v>200</v>
      </c>
      <c r="G165" s="164"/>
      <c r="H165" s="165"/>
      <c r="I165" s="163">
        <v>205</v>
      </c>
      <c r="J165" s="164"/>
      <c r="K165" s="165"/>
    </row>
    <row r="166" spans="1:11" ht="17.100000000000001" customHeight="1" x14ac:dyDescent="0.25">
      <c r="A166" s="157" t="s">
        <v>386</v>
      </c>
      <c r="B166" s="158"/>
      <c r="C166" s="158"/>
      <c r="D166" s="158"/>
      <c r="E166" s="158"/>
      <c r="F166" s="158"/>
      <c r="G166" s="158"/>
      <c r="H166" s="158"/>
      <c r="I166" s="158"/>
      <c r="J166" s="158"/>
      <c r="K166" s="159"/>
    </row>
    <row r="167" spans="1:11" ht="104.25" customHeight="1" x14ac:dyDescent="0.25">
      <c r="A167" s="157" t="s">
        <v>387</v>
      </c>
      <c r="B167" s="158"/>
      <c r="C167" s="158"/>
      <c r="D167" s="158"/>
      <c r="E167" s="158"/>
      <c r="F167" s="158"/>
      <c r="G167" s="158"/>
      <c r="H167" s="158"/>
      <c r="I167" s="158"/>
      <c r="J167" s="158"/>
      <c r="K167" s="159"/>
    </row>
    <row r="168" spans="1:11" ht="409.6" hidden="1" customHeight="1" x14ac:dyDescent="0.25">
      <c r="A168" s="127"/>
      <c r="B168" s="128"/>
      <c r="C168" s="128"/>
      <c r="D168" s="128"/>
      <c r="E168" s="128"/>
      <c r="F168" s="128"/>
      <c r="G168" s="128"/>
      <c r="H168" s="128"/>
      <c r="I168" s="128"/>
      <c r="J168" s="128"/>
      <c r="K168" s="129"/>
    </row>
    <row r="169" spans="1:11" x14ac:dyDescent="0.25">
      <c r="A169" s="153" t="s">
        <v>262</v>
      </c>
      <c r="B169" s="154"/>
      <c r="C169" s="155"/>
      <c r="D169" s="126" t="s">
        <v>13</v>
      </c>
      <c r="E169" s="126" t="s">
        <v>17</v>
      </c>
      <c r="F169" s="153" t="s">
        <v>18</v>
      </c>
      <c r="G169" s="154"/>
      <c r="H169" s="155"/>
      <c r="I169" s="153" t="s">
        <v>19</v>
      </c>
      <c r="J169" s="154"/>
      <c r="K169" s="155"/>
    </row>
    <row r="170" spans="1:11" ht="31.5" customHeight="1" x14ac:dyDescent="0.25">
      <c r="A170" s="153" t="s">
        <v>208</v>
      </c>
      <c r="B170" s="154"/>
      <c r="C170" s="155"/>
      <c r="D170" s="126" t="s">
        <v>24</v>
      </c>
      <c r="E170" s="130">
        <v>40</v>
      </c>
      <c r="F170" s="160">
        <v>30</v>
      </c>
      <c r="G170" s="161"/>
      <c r="H170" s="162"/>
      <c r="I170" s="160">
        <v>30</v>
      </c>
      <c r="J170" s="161"/>
      <c r="K170" s="162"/>
    </row>
    <row r="171" spans="1:11" x14ac:dyDescent="0.25">
      <c r="A171" s="153" t="s">
        <v>209</v>
      </c>
      <c r="B171" s="154"/>
      <c r="C171" s="155"/>
      <c r="D171" s="126" t="s">
        <v>24</v>
      </c>
      <c r="E171" s="126" t="s">
        <v>28</v>
      </c>
      <c r="F171" s="153"/>
      <c r="G171" s="154"/>
      <c r="H171" s="155"/>
      <c r="I171" s="153"/>
      <c r="J171" s="154"/>
      <c r="K171" s="155"/>
    </row>
    <row r="172" spans="1:11" ht="39" customHeight="1" x14ac:dyDescent="0.25">
      <c r="A172" s="153" t="s">
        <v>210</v>
      </c>
      <c r="B172" s="154"/>
      <c r="C172" s="155"/>
      <c r="D172" s="126" t="s">
        <v>52</v>
      </c>
      <c r="E172" s="126" t="s">
        <v>211</v>
      </c>
      <c r="F172" s="153"/>
      <c r="G172" s="154"/>
      <c r="H172" s="155"/>
      <c r="I172" s="153"/>
      <c r="J172" s="154"/>
      <c r="K172" s="155"/>
    </row>
    <row r="173" spans="1:11" ht="9.75" customHeight="1" x14ac:dyDescent="0.25">
      <c r="A173" s="127"/>
      <c r="B173" s="128"/>
      <c r="C173" s="128"/>
      <c r="D173" s="128"/>
      <c r="E173" s="128"/>
      <c r="F173" s="128"/>
      <c r="G173" s="128"/>
      <c r="H173" s="128"/>
      <c r="I173" s="128"/>
      <c r="J173" s="128"/>
      <c r="K173" s="129"/>
    </row>
    <row r="174" spans="1:11" ht="23.25" customHeight="1" x14ac:dyDescent="0.25">
      <c r="A174" s="157" t="s">
        <v>388</v>
      </c>
      <c r="B174" s="158"/>
      <c r="C174" s="158"/>
      <c r="D174" s="158"/>
      <c r="E174" s="158"/>
      <c r="F174" s="158"/>
      <c r="G174" s="158"/>
      <c r="H174" s="158"/>
      <c r="I174" s="158"/>
      <c r="J174" s="158"/>
      <c r="K174" s="159"/>
    </row>
    <row r="175" spans="1:11" ht="24.75" customHeight="1" x14ac:dyDescent="0.25">
      <c r="A175" s="157" t="s">
        <v>398</v>
      </c>
      <c r="B175" s="158"/>
      <c r="C175" s="158"/>
      <c r="D175" s="158"/>
      <c r="E175" s="158"/>
      <c r="F175" s="158"/>
      <c r="G175" s="158"/>
      <c r="H175" s="158"/>
      <c r="I175" s="158"/>
      <c r="J175" s="158"/>
      <c r="K175" s="159"/>
    </row>
    <row r="176" spans="1:11" ht="409.6" hidden="1" customHeight="1" x14ac:dyDescent="0.25">
      <c r="A176" s="127"/>
      <c r="B176" s="128"/>
      <c r="C176" s="128"/>
      <c r="D176" s="128"/>
      <c r="E176" s="128"/>
      <c r="F176" s="128"/>
      <c r="G176" s="128"/>
      <c r="H176" s="128"/>
      <c r="I176" s="128"/>
      <c r="J176" s="128"/>
      <c r="K176" s="129"/>
    </row>
    <row r="177" spans="1:11" x14ac:dyDescent="0.25">
      <c r="A177" s="153" t="s">
        <v>262</v>
      </c>
      <c r="B177" s="154"/>
      <c r="C177" s="155"/>
      <c r="D177" s="126" t="s">
        <v>13</v>
      </c>
      <c r="E177" s="126" t="s">
        <v>17</v>
      </c>
      <c r="F177" s="153" t="s">
        <v>18</v>
      </c>
      <c r="G177" s="154"/>
      <c r="H177" s="155"/>
      <c r="I177" s="153" t="s">
        <v>19</v>
      </c>
      <c r="J177" s="154"/>
      <c r="K177" s="155"/>
    </row>
    <row r="178" spans="1:11" ht="36.75" customHeight="1" x14ac:dyDescent="0.25">
      <c r="A178" s="153" t="s">
        <v>214</v>
      </c>
      <c r="B178" s="154"/>
      <c r="C178" s="155"/>
      <c r="D178" s="126" t="s">
        <v>24</v>
      </c>
      <c r="E178" s="126" t="s">
        <v>36</v>
      </c>
      <c r="F178" s="153" t="s">
        <v>41</v>
      </c>
      <c r="G178" s="154"/>
      <c r="H178" s="155"/>
      <c r="I178" s="153" t="s">
        <v>41</v>
      </c>
      <c r="J178" s="154"/>
      <c r="K178" s="155"/>
    </row>
    <row r="179" spans="1:11" ht="17.100000000000001" customHeight="1" x14ac:dyDescent="0.25">
      <c r="A179" s="157" t="s">
        <v>389</v>
      </c>
      <c r="B179" s="158"/>
      <c r="C179" s="158"/>
      <c r="D179" s="158"/>
      <c r="E179" s="158"/>
      <c r="F179" s="158"/>
      <c r="G179" s="158"/>
      <c r="H179" s="158"/>
      <c r="I179" s="158"/>
      <c r="J179" s="158"/>
      <c r="K179" s="159"/>
    </row>
    <row r="180" spans="1:11" ht="54" customHeight="1" x14ac:dyDescent="0.25">
      <c r="A180" s="157" t="s">
        <v>390</v>
      </c>
      <c r="B180" s="158"/>
      <c r="C180" s="158"/>
      <c r="D180" s="158"/>
      <c r="E180" s="158"/>
      <c r="F180" s="158"/>
      <c r="G180" s="158"/>
      <c r="H180" s="158"/>
      <c r="I180" s="158"/>
      <c r="J180" s="158"/>
      <c r="K180" s="159"/>
    </row>
    <row r="181" spans="1:11" ht="409.6" hidden="1" customHeight="1" x14ac:dyDescent="0.25">
      <c r="A181" s="127"/>
      <c r="B181" s="128"/>
      <c r="C181" s="128"/>
      <c r="D181" s="128"/>
      <c r="E181" s="128"/>
      <c r="F181" s="128"/>
      <c r="G181" s="128"/>
      <c r="H181" s="128"/>
      <c r="I181" s="128"/>
      <c r="J181" s="128"/>
      <c r="K181" s="129"/>
    </row>
    <row r="182" spans="1:11" x14ac:dyDescent="0.25">
      <c r="A182" s="153" t="s">
        <v>262</v>
      </c>
      <c r="B182" s="154"/>
      <c r="C182" s="155"/>
      <c r="D182" s="126" t="s">
        <v>13</v>
      </c>
      <c r="E182" s="126" t="s">
        <v>17</v>
      </c>
      <c r="F182" s="153" t="s">
        <v>18</v>
      </c>
      <c r="G182" s="154"/>
      <c r="H182" s="155"/>
      <c r="I182" s="153" t="s">
        <v>19</v>
      </c>
      <c r="J182" s="154"/>
      <c r="K182" s="155"/>
    </row>
    <row r="183" spans="1:11" ht="48" customHeight="1" x14ac:dyDescent="0.25">
      <c r="A183" s="153" t="s">
        <v>340</v>
      </c>
      <c r="B183" s="154"/>
      <c r="C183" s="155"/>
      <c r="D183" s="126" t="s">
        <v>21</v>
      </c>
      <c r="E183" s="126" t="s">
        <v>341</v>
      </c>
      <c r="F183" s="153" t="s">
        <v>342</v>
      </c>
      <c r="G183" s="154"/>
      <c r="H183" s="155"/>
      <c r="I183" s="153" t="s">
        <v>343</v>
      </c>
      <c r="J183" s="154"/>
      <c r="K183" s="155"/>
    </row>
    <row r="184" spans="1:11" ht="409.6" hidden="1" customHeight="1" x14ac:dyDescent="0.25">
      <c r="A184" s="127"/>
      <c r="B184" s="128"/>
      <c r="C184" s="128"/>
      <c r="D184" s="128"/>
      <c r="E184" s="128"/>
      <c r="F184" s="128"/>
      <c r="G184" s="128"/>
      <c r="H184" s="128"/>
      <c r="I184" s="128"/>
      <c r="J184" s="128"/>
      <c r="K184" s="129"/>
    </row>
    <row r="185" spans="1:11" ht="409.6" hidden="1" customHeight="1" x14ac:dyDescent="0.25">
      <c r="A185" s="127"/>
      <c r="B185" s="128"/>
      <c r="C185" s="128"/>
      <c r="D185" s="128"/>
      <c r="E185" s="128"/>
      <c r="F185" s="128"/>
      <c r="G185" s="128"/>
      <c r="H185" s="128"/>
      <c r="I185" s="128"/>
      <c r="J185" s="128"/>
      <c r="K185" s="129"/>
    </row>
    <row r="186" spans="1:11" ht="6" customHeight="1" x14ac:dyDescent="0.25">
      <c r="A186" s="132"/>
      <c r="B186" s="133"/>
      <c r="C186" s="133"/>
      <c r="D186" s="133"/>
      <c r="E186" s="133"/>
      <c r="F186" s="133"/>
      <c r="G186" s="133"/>
      <c r="H186" s="133"/>
      <c r="I186" s="133"/>
      <c r="J186" s="133"/>
      <c r="K186" s="134"/>
    </row>
    <row r="187" spans="1:11" ht="409.6" hidden="1" customHeight="1" x14ac:dyDescent="0.25">
      <c r="A187" s="128"/>
      <c r="B187" s="128"/>
      <c r="C187" s="128"/>
      <c r="D187" s="128"/>
      <c r="E187" s="128"/>
      <c r="F187" s="128"/>
      <c r="G187" s="128"/>
      <c r="H187" s="128"/>
      <c r="I187" s="128"/>
      <c r="J187" s="128"/>
      <c r="K187" s="128"/>
    </row>
    <row r="188" spans="1:11" ht="5.0999999999999996" customHeight="1" x14ac:dyDescent="0.25">
      <c r="A188" s="128"/>
      <c r="B188" s="128"/>
      <c r="C188" s="128"/>
      <c r="D188" s="128"/>
      <c r="E188" s="128"/>
      <c r="F188" s="128"/>
      <c r="G188" s="128"/>
      <c r="H188" s="128"/>
      <c r="I188" s="128"/>
      <c r="J188" s="128"/>
      <c r="K188" s="128"/>
    </row>
    <row r="189" spans="1:11" ht="73.5" customHeight="1" x14ac:dyDescent="0.25">
      <c r="A189" s="156" t="s">
        <v>391</v>
      </c>
      <c r="B189" s="154"/>
      <c r="C189" s="154"/>
      <c r="D189" s="154"/>
      <c r="E189" s="154"/>
      <c r="F189" s="154"/>
      <c r="G189" s="154"/>
      <c r="H189" s="154"/>
      <c r="I189" s="154"/>
      <c r="J189" s="154"/>
      <c r="K189" s="155"/>
    </row>
    <row r="190" spans="1:11" ht="5.0999999999999996" customHeight="1" x14ac:dyDescent="0.25">
      <c r="A190" s="128"/>
      <c r="B190" s="128"/>
      <c r="C190" s="128"/>
      <c r="D190" s="128"/>
      <c r="E190" s="128"/>
      <c r="F190" s="128"/>
      <c r="G190" s="128"/>
      <c r="H190" s="128"/>
      <c r="I190" s="128"/>
      <c r="J190" s="128"/>
      <c r="K190" s="128"/>
    </row>
    <row r="191" spans="1:11" ht="49.5" customHeight="1" x14ac:dyDescent="0.25">
      <c r="A191" s="156" t="s">
        <v>392</v>
      </c>
      <c r="B191" s="154"/>
      <c r="C191" s="154"/>
      <c r="D191" s="154"/>
      <c r="E191" s="154"/>
      <c r="F191" s="154"/>
      <c r="G191" s="154"/>
      <c r="H191" s="154"/>
      <c r="I191" s="154"/>
      <c r="J191" s="154"/>
      <c r="K191" s="155"/>
    </row>
    <row r="192" spans="1:11" ht="5.0999999999999996" customHeight="1" x14ac:dyDescent="0.25">
      <c r="A192" s="128"/>
      <c r="B192" s="128"/>
      <c r="C192" s="128"/>
      <c r="D192" s="128"/>
      <c r="E192" s="128"/>
      <c r="F192" s="128"/>
      <c r="G192" s="128"/>
      <c r="H192" s="128"/>
      <c r="I192" s="128"/>
      <c r="J192" s="128"/>
      <c r="K192" s="128"/>
    </row>
    <row r="193" spans="1:11" ht="88.5" customHeight="1" x14ac:dyDescent="0.25">
      <c r="A193" s="156" t="s">
        <v>393</v>
      </c>
      <c r="B193" s="154"/>
      <c r="C193" s="154"/>
      <c r="D193" s="154"/>
      <c r="E193" s="154"/>
      <c r="F193" s="154"/>
      <c r="G193" s="154"/>
      <c r="H193" s="154"/>
      <c r="I193" s="154"/>
      <c r="J193" s="154"/>
      <c r="K193" s="155"/>
    </row>
    <row r="194" spans="1:11" x14ac:dyDescent="0.25">
      <c r="A194" s="128"/>
      <c r="B194" s="128"/>
      <c r="C194" s="128"/>
      <c r="D194" s="128"/>
      <c r="E194" s="128"/>
      <c r="F194" s="128"/>
      <c r="G194" s="128"/>
      <c r="H194" s="128"/>
      <c r="I194" s="128"/>
      <c r="J194" s="128"/>
      <c r="K194" s="128"/>
    </row>
    <row r="195" spans="1:11" x14ac:dyDescent="0.25">
      <c r="A195" s="128"/>
      <c r="B195" s="128"/>
      <c r="C195" s="128"/>
      <c r="D195" s="128"/>
      <c r="E195" s="128"/>
      <c r="F195" s="128"/>
      <c r="G195" s="128"/>
      <c r="H195" s="128"/>
      <c r="I195" s="128"/>
      <c r="J195" s="128"/>
      <c r="K195" s="128"/>
    </row>
    <row r="196" spans="1:11" x14ac:dyDescent="0.25">
      <c r="A196" s="128"/>
      <c r="B196" s="128"/>
      <c r="C196" s="128"/>
      <c r="D196" s="128"/>
      <c r="E196" s="128"/>
      <c r="F196" s="128"/>
      <c r="G196" s="128"/>
      <c r="H196" s="128"/>
      <c r="I196" s="128"/>
      <c r="J196" s="128"/>
      <c r="K196" s="128"/>
    </row>
    <row r="197" spans="1:11" x14ac:dyDescent="0.25">
      <c r="A197" s="128"/>
      <c r="B197" s="128"/>
      <c r="C197" s="128"/>
      <c r="D197" s="128"/>
      <c r="E197" s="128"/>
      <c r="F197" s="128"/>
      <c r="G197" s="128"/>
      <c r="H197" s="128"/>
      <c r="I197" s="128"/>
      <c r="J197" s="128"/>
      <c r="K197" s="128"/>
    </row>
    <row r="198" spans="1:11" x14ac:dyDescent="0.25">
      <c r="A198" s="128"/>
      <c r="B198" s="128"/>
      <c r="C198" s="128"/>
      <c r="D198" s="128"/>
      <c r="E198" s="128"/>
      <c r="F198" s="128"/>
      <c r="G198" s="128"/>
      <c r="H198" s="128"/>
      <c r="I198" s="128"/>
      <c r="J198" s="128"/>
      <c r="K198" s="128"/>
    </row>
    <row r="199" spans="1:11" x14ac:dyDescent="0.25">
      <c r="A199" s="128"/>
      <c r="B199" s="128"/>
      <c r="C199" s="128"/>
      <c r="D199" s="128"/>
      <c r="E199" s="128"/>
      <c r="F199" s="128"/>
      <c r="G199" s="128"/>
      <c r="H199" s="128"/>
      <c r="I199" s="128"/>
      <c r="J199" s="128"/>
      <c r="K199" s="128"/>
    </row>
    <row r="200" spans="1:11" x14ac:dyDescent="0.25">
      <c r="A200" s="128"/>
      <c r="B200" s="128"/>
      <c r="C200" s="128"/>
      <c r="D200" s="128"/>
      <c r="E200" s="128"/>
      <c r="F200" s="128"/>
      <c r="G200" s="128"/>
      <c r="H200" s="128"/>
      <c r="I200" s="128"/>
      <c r="J200" s="128"/>
      <c r="K200" s="128"/>
    </row>
    <row r="201" spans="1:11" x14ac:dyDescent="0.25">
      <c r="A201" s="128"/>
      <c r="B201" s="128"/>
      <c r="C201" s="128"/>
      <c r="D201" s="128"/>
      <c r="E201" s="128"/>
      <c r="F201" s="128"/>
      <c r="G201" s="128"/>
      <c r="H201" s="128"/>
      <c r="I201" s="128"/>
      <c r="J201" s="128"/>
      <c r="K201" s="128"/>
    </row>
    <row r="202" spans="1:11" x14ac:dyDescent="0.25">
      <c r="A202" s="128"/>
      <c r="B202" s="128"/>
      <c r="C202" s="128"/>
      <c r="D202" s="128"/>
      <c r="E202" s="128"/>
      <c r="F202" s="128"/>
      <c r="G202" s="128"/>
      <c r="H202" s="128"/>
      <c r="I202" s="128"/>
      <c r="J202" s="128"/>
      <c r="K202" s="128"/>
    </row>
  </sheetData>
  <mergeCells count="328">
    <mergeCell ref="A1:K1"/>
    <mergeCell ref="A2:K2"/>
    <mergeCell ref="A4:K4"/>
    <mergeCell ref="A6:B6"/>
    <mergeCell ref="C6:K6"/>
    <mergeCell ref="A7:B7"/>
    <mergeCell ref="C7:K7"/>
    <mergeCell ref="A12:B12"/>
    <mergeCell ref="C12:K12"/>
    <mergeCell ref="A13:B13"/>
    <mergeCell ref="C13:G13"/>
    <mergeCell ref="H13:I13"/>
    <mergeCell ref="J13:K13"/>
    <mergeCell ref="A8:B8"/>
    <mergeCell ref="C8:K8"/>
    <mergeCell ref="A10:B10"/>
    <mergeCell ref="C10:G10"/>
    <mergeCell ref="H10:I10"/>
    <mergeCell ref="J10:K10"/>
    <mergeCell ref="A18:K18"/>
    <mergeCell ref="A19:K19"/>
    <mergeCell ref="A20:C20"/>
    <mergeCell ref="F20:H20"/>
    <mergeCell ref="I20:K20"/>
    <mergeCell ref="A21:C21"/>
    <mergeCell ref="F21:H21"/>
    <mergeCell ref="I21:K21"/>
    <mergeCell ref="A14:B14"/>
    <mergeCell ref="C14:G14"/>
    <mergeCell ref="H14:I14"/>
    <mergeCell ref="J14:K14"/>
    <mergeCell ref="B17:F17"/>
    <mergeCell ref="G17:J17"/>
    <mergeCell ref="A26:K26"/>
    <mergeCell ref="A27:K27"/>
    <mergeCell ref="A28:K28"/>
    <mergeCell ref="A30:C30"/>
    <mergeCell ref="F30:H30"/>
    <mergeCell ref="I30:K30"/>
    <mergeCell ref="A22:K22"/>
    <mergeCell ref="A23:K23"/>
    <mergeCell ref="A24:C24"/>
    <mergeCell ref="F24:H24"/>
    <mergeCell ref="I24:K24"/>
    <mergeCell ref="A25:C25"/>
    <mergeCell ref="F25:H25"/>
    <mergeCell ref="I25:K25"/>
    <mergeCell ref="A33:C33"/>
    <mergeCell ref="F33:H33"/>
    <mergeCell ref="I33:K33"/>
    <mergeCell ref="A34:K34"/>
    <mergeCell ref="A35:K35"/>
    <mergeCell ref="A37:C37"/>
    <mergeCell ref="F37:H37"/>
    <mergeCell ref="I37:K37"/>
    <mergeCell ref="A31:C31"/>
    <mergeCell ref="F31:H31"/>
    <mergeCell ref="I31:K31"/>
    <mergeCell ref="A32:C32"/>
    <mergeCell ref="F32:H32"/>
    <mergeCell ref="I32:K32"/>
    <mergeCell ref="A40:C40"/>
    <mergeCell ref="F40:H40"/>
    <mergeCell ref="I40:K40"/>
    <mergeCell ref="A41:C41"/>
    <mergeCell ref="F41:H41"/>
    <mergeCell ref="I41:K41"/>
    <mergeCell ref="A38:C38"/>
    <mergeCell ref="F38:H38"/>
    <mergeCell ref="I38:K38"/>
    <mergeCell ref="A39:C39"/>
    <mergeCell ref="F39:H39"/>
    <mergeCell ref="I39:K39"/>
    <mergeCell ref="A44:C44"/>
    <mergeCell ref="F44:H44"/>
    <mergeCell ref="I44:K44"/>
    <mergeCell ref="A45:C45"/>
    <mergeCell ref="F45:H45"/>
    <mergeCell ref="I45:K45"/>
    <mergeCell ref="A42:C42"/>
    <mergeCell ref="F42:H42"/>
    <mergeCell ref="I42:K42"/>
    <mergeCell ref="A43:C43"/>
    <mergeCell ref="F43:H43"/>
    <mergeCell ref="I43:K43"/>
    <mergeCell ref="A52:C52"/>
    <mergeCell ref="F52:H52"/>
    <mergeCell ref="I52:K52"/>
    <mergeCell ref="A53:C53"/>
    <mergeCell ref="F53:H53"/>
    <mergeCell ref="I53:K53"/>
    <mergeCell ref="A46:C46"/>
    <mergeCell ref="F46:H46"/>
    <mergeCell ref="I46:K46"/>
    <mergeCell ref="A48:K48"/>
    <mergeCell ref="A49:K49"/>
    <mergeCell ref="A51:C51"/>
    <mergeCell ref="F51:H51"/>
    <mergeCell ref="I51:K51"/>
    <mergeCell ref="A59:C59"/>
    <mergeCell ref="F59:H59"/>
    <mergeCell ref="I59:K59"/>
    <mergeCell ref="A60:C60"/>
    <mergeCell ref="F60:H60"/>
    <mergeCell ref="I60:K60"/>
    <mergeCell ref="A54:C54"/>
    <mergeCell ref="F54:H54"/>
    <mergeCell ref="I54:K54"/>
    <mergeCell ref="A55:K55"/>
    <mergeCell ref="A56:K56"/>
    <mergeCell ref="A58:C58"/>
    <mergeCell ref="F58:H58"/>
    <mergeCell ref="I58:K58"/>
    <mergeCell ref="A63:C63"/>
    <mergeCell ref="F63:H63"/>
    <mergeCell ref="I63:K63"/>
    <mergeCell ref="A65:K65"/>
    <mergeCell ref="A66:K66"/>
    <mergeCell ref="A68:C68"/>
    <mergeCell ref="F68:H68"/>
    <mergeCell ref="I68:K68"/>
    <mergeCell ref="A61:C61"/>
    <mergeCell ref="F61:H61"/>
    <mergeCell ref="I61:K61"/>
    <mergeCell ref="A62:C62"/>
    <mergeCell ref="F62:H62"/>
    <mergeCell ref="I62:K62"/>
    <mergeCell ref="A72:K72"/>
    <mergeCell ref="A73:K73"/>
    <mergeCell ref="A74:C74"/>
    <mergeCell ref="F74:H74"/>
    <mergeCell ref="I74:K74"/>
    <mergeCell ref="A75:C75"/>
    <mergeCell ref="F75:H75"/>
    <mergeCell ref="I75:K75"/>
    <mergeCell ref="A69:C69"/>
    <mergeCell ref="F69:H69"/>
    <mergeCell ref="I69:K69"/>
    <mergeCell ref="A70:C70"/>
    <mergeCell ref="F70:H70"/>
    <mergeCell ref="I70:K70"/>
    <mergeCell ref="A81:C81"/>
    <mergeCell ref="F81:H81"/>
    <mergeCell ref="I81:K81"/>
    <mergeCell ref="A82:C82"/>
    <mergeCell ref="F82:H82"/>
    <mergeCell ref="I82:K82"/>
    <mergeCell ref="A76:K76"/>
    <mergeCell ref="A77:K77"/>
    <mergeCell ref="A78:K78"/>
    <mergeCell ref="A80:C80"/>
    <mergeCell ref="F80:H80"/>
    <mergeCell ref="I80:K80"/>
    <mergeCell ref="A88:C88"/>
    <mergeCell ref="F88:H88"/>
    <mergeCell ref="I88:K88"/>
    <mergeCell ref="A89:C89"/>
    <mergeCell ref="F89:H89"/>
    <mergeCell ref="I89:K89"/>
    <mergeCell ref="A83:C83"/>
    <mergeCell ref="F83:H83"/>
    <mergeCell ref="I83:K83"/>
    <mergeCell ref="A84:K84"/>
    <mergeCell ref="A85:K85"/>
    <mergeCell ref="A87:C87"/>
    <mergeCell ref="F87:H87"/>
    <mergeCell ref="I87:K87"/>
    <mergeCell ref="A93:K93"/>
    <mergeCell ref="A94:K94"/>
    <mergeCell ref="A95:C95"/>
    <mergeCell ref="F95:H95"/>
    <mergeCell ref="I95:K95"/>
    <mergeCell ref="A96:C96"/>
    <mergeCell ref="F96:H96"/>
    <mergeCell ref="I96:K96"/>
    <mergeCell ref="A90:C90"/>
    <mergeCell ref="F90:H90"/>
    <mergeCell ref="I90:K90"/>
    <mergeCell ref="A91:C91"/>
    <mergeCell ref="F91:H91"/>
    <mergeCell ref="I91:K91"/>
    <mergeCell ref="A102:C102"/>
    <mergeCell ref="F102:H102"/>
    <mergeCell ref="I102:K102"/>
    <mergeCell ref="A103:C103"/>
    <mergeCell ref="F103:H103"/>
    <mergeCell ref="I103:K103"/>
    <mergeCell ref="A97:K97"/>
    <mergeCell ref="A98:K98"/>
    <mergeCell ref="A99:K99"/>
    <mergeCell ref="A101:C101"/>
    <mergeCell ref="F101:H101"/>
    <mergeCell ref="I101:K101"/>
    <mergeCell ref="A106:C106"/>
    <mergeCell ref="F106:H106"/>
    <mergeCell ref="I106:K106"/>
    <mergeCell ref="A107:C107"/>
    <mergeCell ref="F107:H107"/>
    <mergeCell ref="I107:K107"/>
    <mergeCell ref="A104:C104"/>
    <mergeCell ref="F104:H104"/>
    <mergeCell ref="I104:K104"/>
    <mergeCell ref="A105:C105"/>
    <mergeCell ref="F105:H105"/>
    <mergeCell ref="I105:K105"/>
    <mergeCell ref="A114:C114"/>
    <mergeCell ref="F114:H114"/>
    <mergeCell ref="I114:K114"/>
    <mergeCell ref="A115:C115"/>
    <mergeCell ref="F115:H115"/>
    <mergeCell ref="I115:K115"/>
    <mergeCell ref="A108:C108"/>
    <mergeCell ref="F108:H108"/>
    <mergeCell ref="I108:K108"/>
    <mergeCell ref="A110:K110"/>
    <mergeCell ref="A111:K111"/>
    <mergeCell ref="A113:C113"/>
    <mergeCell ref="F113:H113"/>
    <mergeCell ref="I113:K113"/>
    <mergeCell ref="A122:K122"/>
    <mergeCell ref="A123:K123"/>
    <mergeCell ref="A125:C125"/>
    <mergeCell ref="F125:H125"/>
    <mergeCell ref="I125:K125"/>
    <mergeCell ref="A116:K116"/>
    <mergeCell ref="A117:K117"/>
    <mergeCell ref="A119:C119"/>
    <mergeCell ref="F119:H119"/>
    <mergeCell ref="I119:K119"/>
    <mergeCell ref="A120:C120"/>
    <mergeCell ref="F120:H120"/>
    <mergeCell ref="I120:K120"/>
    <mergeCell ref="A131:C131"/>
    <mergeCell ref="F131:H131"/>
    <mergeCell ref="I131:K131"/>
    <mergeCell ref="A132:K132"/>
    <mergeCell ref="A133:K133"/>
    <mergeCell ref="A136:K136"/>
    <mergeCell ref="A126:C126"/>
    <mergeCell ref="F126:H126"/>
    <mergeCell ref="I126:K126"/>
    <mergeCell ref="A127:K127"/>
    <mergeCell ref="A128:K128"/>
    <mergeCell ref="A130:C130"/>
    <mergeCell ref="F130:H130"/>
    <mergeCell ref="I130:K130"/>
    <mergeCell ref="A140:K140"/>
    <mergeCell ref="A141:K141"/>
    <mergeCell ref="A142:K142"/>
    <mergeCell ref="A144:C144"/>
    <mergeCell ref="F144:H144"/>
    <mergeCell ref="I144:K144"/>
    <mergeCell ref="A137:K137"/>
    <mergeCell ref="A138:C138"/>
    <mergeCell ref="F138:H138"/>
    <mergeCell ref="I138:K138"/>
    <mergeCell ref="A139:C139"/>
    <mergeCell ref="F139:H139"/>
    <mergeCell ref="I139:K139"/>
    <mergeCell ref="B150:F150"/>
    <mergeCell ref="G150:J150"/>
    <mergeCell ref="A151:K151"/>
    <mergeCell ref="A152:K152"/>
    <mergeCell ref="A153:C153"/>
    <mergeCell ref="F153:H153"/>
    <mergeCell ref="I153:K153"/>
    <mergeCell ref="A145:C145"/>
    <mergeCell ref="F145:H145"/>
    <mergeCell ref="I145:K145"/>
    <mergeCell ref="A146:C146"/>
    <mergeCell ref="F146:H146"/>
    <mergeCell ref="I146:K146"/>
    <mergeCell ref="A158:C158"/>
    <mergeCell ref="F158:H158"/>
    <mergeCell ref="I158:K158"/>
    <mergeCell ref="A159:K159"/>
    <mergeCell ref="A160:K160"/>
    <mergeCell ref="A161:K161"/>
    <mergeCell ref="A154:C154"/>
    <mergeCell ref="F154:H154"/>
    <mergeCell ref="I154:K154"/>
    <mergeCell ref="A155:K155"/>
    <mergeCell ref="A156:K156"/>
    <mergeCell ref="A157:C157"/>
    <mergeCell ref="F157:H157"/>
    <mergeCell ref="I157:K157"/>
    <mergeCell ref="A165:C165"/>
    <mergeCell ref="F165:H165"/>
    <mergeCell ref="I165:K165"/>
    <mergeCell ref="A166:K166"/>
    <mergeCell ref="A167:K167"/>
    <mergeCell ref="A169:C169"/>
    <mergeCell ref="F169:H169"/>
    <mergeCell ref="I169:K169"/>
    <mergeCell ref="A163:C163"/>
    <mergeCell ref="F163:H163"/>
    <mergeCell ref="I163:K163"/>
    <mergeCell ref="A164:C164"/>
    <mergeCell ref="F164:H164"/>
    <mergeCell ref="I164:K164"/>
    <mergeCell ref="A172:C172"/>
    <mergeCell ref="F172:H172"/>
    <mergeCell ref="I172:K172"/>
    <mergeCell ref="A174:K174"/>
    <mergeCell ref="A175:K175"/>
    <mergeCell ref="A177:C177"/>
    <mergeCell ref="F177:H177"/>
    <mergeCell ref="I177:K177"/>
    <mergeCell ref="A170:C170"/>
    <mergeCell ref="F170:H170"/>
    <mergeCell ref="I170:K170"/>
    <mergeCell ref="A171:C171"/>
    <mergeCell ref="F171:H171"/>
    <mergeCell ref="I171:K171"/>
    <mergeCell ref="A183:C183"/>
    <mergeCell ref="F183:H183"/>
    <mergeCell ref="I183:K183"/>
    <mergeCell ref="A189:K189"/>
    <mergeCell ref="A191:K191"/>
    <mergeCell ref="A193:K193"/>
    <mergeCell ref="A178:C178"/>
    <mergeCell ref="F178:H178"/>
    <mergeCell ref="I178:K178"/>
    <mergeCell ref="A179:K179"/>
    <mergeCell ref="A180:K180"/>
    <mergeCell ref="A182:C182"/>
    <mergeCell ref="F182:H182"/>
    <mergeCell ref="I182:K182"/>
  </mergeCells>
  <pageMargins left="1.0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zoomScale="85" zoomScaleNormal="85" workbookViewId="0">
      <pane xSplit="3" ySplit="6" topLeftCell="D52" activePane="bottomRight" state="frozen"/>
      <selection pane="topRight" activeCell="D1" sqref="D1"/>
      <selection pane="bottomLeft" activeCell="A7" sqref="A7"/>
      <selection pane="bottomRight" activeCell="N57" sqref="N57"/>
    </sheetView>
  </sheetViews>
  <sheetFormatPr defaultColWidth="9.140625" defaultRowHeight="12.75" x14ac:dyDescent="0.2"/>
  <cols>
    <col min="1" max="1" width="9.85546875" style="22" customWidth="1"/>
    <col min="2" max="2" width="38.28515625" style="22" customWidth="1"/>
    <col min="3" max="3" width="6.42578125" style="22" customWidth="1"/>
    <col min="4" max="4" width="10.28515625" style="22" customWidth="1"/>
    <col min="5" max="5" width="10" style="22" customWidth="1"/>
    <col min="6" max="6" width="10.85546875" style="22" customWidth="1"/>
    <col min="7" max="9" width="10.28515625" style="22" customWidth="1"/>
    <col min="10" max="10" width="9" style="22" customWidth="1"/>
    <col min="11" max="13" width="10.28515625" style="22" customWidth="1"/>
    <col min="14" max="14" width="38.5703125" style="22" customWidth="1"/>
    <col min="15" max="15" width="6.42578125" style="22" customWidth="1"/>
    <col min="16" max="18" width="10" style="22" customWidth="1"/>
    <col min="19" max="22" width="9.140625" style="22"/>
    <col min="23" max="16384" width="9.140625" style="23"/>
  </cols>
  <sheetData>
    <row r="1" spans="1:22" s="21" customFormat="1" x14ac:dyDescent="0.2">
      <c r="A1" s="201" t="s">
        <v>0</v>
      </c>
      <c r="B1" s="201"/>
      <c r="C1" s="201"/>
      <c r="D1" s="201"/>
      <c r="E1" s="201"/>
      <c r="F1" s="201"/>
      <c r="G1" s="201"/>
      <c r="H1" s="201"/>
      <c r="I1" s="201"/>
      <c r="J1" s="201"/>
      <c r="K1" s="201"/>
      <c r="L1" s="201"/>
      <c r="M1" s="201"/>
      <c r="N1" s="201"/>
      <c r="O1" s="201"/>
      <c r="P1" s="201"/>
      <c r="Q1" s="201"/>
      <c r="R1" s="201"/>
      <c r="S1" s="42"/>
      <c r="T1" s="42"/>
      <c r="U1" s="42"/>
      <c r="V1" s="42"/>
    </row>
    <row r="2" spans="1:22" ht="13.5" thickBot="1" x14ac:dyDescent="0.25">
      <c r="Q2" s="216" t="s">
        <v>220</v>
      </c>
      <c r="R2" s="216"/>
    </row>
    <row r="3" spans="1:22" ht="25.5" customHeight="1" x14ac:dyDescent="0.2">
      <c r="A3" s="202" t="s">
        <v>1</v>
      </c>
      <c r="B3" s="196" t="s">
        <v>2</v>
      </c>
      <c r="C3" s="196" t="s">
        <v>3</v>
      </c>
      <c r="D3" s="196" t="s">
        <v>4</v>
      </c>
      <c r="E3" s="196"/>
      <c r="F3" s="196"/>
      <c r="G3" s="215"/>
      <c r="H3" s="193" t="s">
        <v>5</v>
      </c>
      <c r="I3" s="194"/>
      <c r="J3" s="194"/>
      <c r="K3" s="195"/>
      <c r="L3" s="212" t="s">
        <v>6</v>
      </c>
      <c r="M3" s="196" t="s">
        <v>7</v>
      </c>
      <c r="N3" s="196" t="s">
        <v>8</v>
      </c>
      <c r="O3" s="196"/>
      <c r="P3" s="196"/>
      <c r="Q3" s="196"/>
      <c r="R3" s="197"/>
    </row>
    <row r="4" spans="1:22" x14ac:dyDescent="0.2">
      <c r="A4" s="203"/>
      <c r="B4" s="198"/>
      <c r="C4" s="198"/>
      <c r="D4" s="198" t="s">
        <v>9</v>
      </c>
      <c r="E4" s="198" t="s">
        <v>10</v>
      </c>
      <c r="F4" s="198"/>
      <c r="G4" s="206" t="s">
        <v>11</v>
      </c>
      <c r="H4" s="208" t="s">
        <v>9</v>
      </c>
      <c r="I4" s="199" t="s">
        <v>10</v>
      </c>
      <c r="J4" s="199"/>
      <c r="K4" s="210" t="s">
        <v>11</v>
      </c>
      <c r="L4" s="213"/>
      <c r="M4" s="198"/>
      <c r="N4" s="198" t="s">
        <v>12</v>
      </c>
      <c r="O4" s="198" t="s">
        <v>13</v>
      </c>
      <c r="P4" s="198" t="s">
        <v>14</v>
      </c>
      <c r="Q4" s="198"/>
      <c r="R4" s="200"/>
    </row>
    <row r="5" spans="1:22" ht="54.75" customHeight="1" thickBot="1" x14ac:dyDescent="0.25">
      <c r="A5" s="204"/>
      <c r="B5" s="205"/>
      <c r="C5" s="205"/>
      <c r="D5" s="205"/>
      <c r="E5" s="136" t="s">
        <v>9</v>
      </c>
      <c r="F5" s="136" t="s">
        <v>15</v>
      </c>
      <c r="G5" s="207"/>
      <c r="H5" s="209"/>
      <c r="I5" s="137" t="s">
        <v>16</v>
      </c>
      <c r="J5" s="137" t="s">
        <v>15</v>
      </c>
      <c r="K5" s="211"/>
      <c r="L5" s="214"/>
      <c r="M5" s="205"/>
      <c r="N5" s="205"/>
      <c r="O5" s="205"/>
      <c r="P5" s="136" t="s">
        <v>17</v>
      </c>
      <c r="Q5" s="136" t="s">
        <v>18</v>
      </c>
      <c r="R5" s="138" t="s">
        <v>19</v>
      </c>
    </row>
    <row r="6" spans="1:22" ht="28.5" customHeight="1" thickBot="1" x14ac:dyDescent="0.25">
      <c r="A6" s="78" t="s">
        <v>64</v>
      </c>
      <c r="B6" s="24" t="s">
        <v>65</v>
      </c>
      <c r="C6" s="25"/>
      <c r="D6" s="26">
        <f t="shared" ref="D6:M6" si="0">D7+D60</f>
        <v>6727.2</v>
      </c>
      <c r="E6" s="26">
        <f t="shared" si="0"/>
        <v>5195.3</v>
      </c>
      <c r="F6" s="26">
        <f t="shared" si="0"/>
        <v>369.3</v>
      </c>
      <c r="G6" s="57">
        <f t="shared" si="0"/>
        <v>1531.8999999999999</v>
      </c>
      <c r="H6" s="69">
        <f t="shared" si="0"/>
        <v>6381.8</v>
      </c>
      <c r="I6" s="26">
        <f t="shared" si="0"/>
        <v>5055.3</v>
      </c>
      <c r="J6" s="26">
        <f t="shared" si="0"/>
        <v>369.3</v>
      </c>
      <c r="K6" s="70">
        <f t="shared" si="0"/>
        <v>1326.5</v>
      </c>
      <c r="L6" s="63">
        <f t="shared" si="0"/>
        <v>6397.5</v>
      </c>
      <c r="M6" s="26">
        <f t="shared" si="0"/>
        <v>6443.2</v>
      </c>
      <c r="N6" s="25"/>
      <c r="O6" s="27"/>
      <c r="P6" s="28"/>
      <c r="Q6" s="28"/>
      <c r="R6" s="79"/>
    </row>
    <row r="7" spans="1:22" ht="26.25" thickBot="1" x14ac:dyDescent="0.25">
      <c r="A7" s="80" t="s">
        <v>66</v>
      </c>
      <c r="B7" s="29" t="s">
        <v>67</v>
      </c>
      <c r="C7" s="30"/>
      <c r="D7" s="31">
        <f t="shared" ref="D7:M7" si="1">D8+D31+D39+D57</f>
        <v>5214.8999999999996</v>
      </c>
      <c r="E7" s="31">
        <f t="shared" si="1"/>
        <v>4811.1000000000004</v>
      </c>
      <c r="F7" s="31">
        <f t="shared" si="1"/>
        <v>351</v>
      </c>
      <c r="G7" s="58">
        <f t="shared" si="1"/>
        <v>403.8</v>
      </c>
      <c r="H7" s="117">
        <f t="shared" si="1"/>
        <v>5009.5</v>
      </c>
      <c r="I7" s="31">
        <f t="shared" si="1"/>
        <v>4811.1000000000004</v>
      </c>
      <c r="J7" s="31">
        <f t="shared" si="1"/>
        <v>351</v>
      </c>
      <c r="K7" s="71">
        <f t="shared" si="1"/>
        <v>198.4</v>
      </c>
      <c r="L7" s="64">
        <f t="shared" si="1"/>
        <v>5403.3</v>
      </c>
      <c r="M7" s="31">
        <f t="shared" si="1"/>
        <v>5549</v>
      </c>
      <c r="N7" s="30" t="s">
        <v>68</v>
      </c>
      <c r="O7" s="32" t="s">
        <v>69</v>
      </c>
      <c r="P7" s="44" t="s">
        <v>70</v>
      </c>
      <c r="Q7" s="44" t="s">
        <v>70</v>
      </c>
      <c r="R7" s="81" t="s">
        <v>70</v>
      </c>
    </row>
    <row r="8" spans="1:22" ht="17.25" customHeight="1" thickBot="1" x14ac:dyDescent="0.25">
      <c r="A8" s="82" t="s">
        <v>71</v>
      </c>
      <c r="B8" s="33" t="s">
        <v>72</v>
      </c>
      <c r="C8" s="34"/>
      <c r="D8" s="35">
        <f t="shared" ref="D8:M8" si="2">D9+D12+D21+D24+D29</f>
        <v>2958</v>
      </c>
      <c r="E8" s="35">
        <f t="shared" si="2"/>
        <v>2558</v>
      </c>
      <c r="F8" s="35">
        <f t="shared" si="2"/>
        <v>344.9</v>
      </c>
      <c r="G8" s="59">
        <f t="shared" si="2"/>
        <v>400</v>
      </c>
      <c r="H8" s="118">
        <f t="shared" si="2"/>
        <v>2752.6000000000004</v>
      </c>
      <c r="I8" s="35">
        <f t="shared" si="2"/>
        <v>2558</v>
      </c>
      <c r="J8" s="35">
        <f t="shared" si="2"/>
        <v>344.9</v>
      </c>
      <c r="K8" s="72">
        <f t="shared" si="2"/>
        <v>194.6</v>
      </c>
      <c r="L8" s="65">
        <f t="shared" si="2"/>
        <v>3150</v>
      </c>
      <c r="M8" s="35">
        <f t="shared" si="2"/>
        <v>3320</v>
      </c>
      <c r="N8" s="34" t="s">
        <v>73</v>
      </c>
      <c r="O8" s="36" t="s">
        <v>69</v>
      </c>
      <c r="P8" s="45" t="s">
        <v>60</v>
      </c>
      <c r="Q8" s="45" t="s">
        <v>74</v>
      </c>
      <c r="R8" s="83" t="s">
        <v>75</v>
      </c>
    </row>
    <row r="9" spans="1:22" ht="25.5" x14ac:dyDescent="0.2">
      <c r="A9" s="84" t="s">
        <v>76</v>
      </c>
      <c r="B9" s="46" t="s">
        <v>77</v>
      </c>
      <c r="C9" s="47" t="s">
        <v>22</v>
      </c>
      <c r="D9" s="48">
        <f>SUM(D10:D11)+790</f>
        <v>790</v>
      </c>
      <c r="E9" s="48">
        <f>SUM(E10:E11)+390</f>
        <v>390</v>
      </c>
      <c r="F9" s="48">
        <f>SUM(F10:F11)</f>
        <v>0</v>
      </c>
      <c r="G9" s="60">
        <f>SUM(G10:G11)+400</f>
        <v>400</v>
      </c>
      <c r="H9" s="119">
        <f>SUM(H10:H11)+584.6</f>
        <v>584.6</v>
      </c>
      <c r="I9" s="48">
        <f>SUM(I10:I11)+390</f>
        <v>390</v>
      </c>
      <c r="J9" s="48">
        <f>SUM(J10:J11)</f>
        <v>0</v>
      </c>
      <c r="K9" s="73">
        <f>SUM(K10:K11)+194.6</f>
        <v>194.6</v>
      </c>
      <c r="L9" s="66">
        <f>SUM(L10:L11)+600</f>
        <v>600</v>
      </c>
      <c r="M9" s="48">
        <f>SUM(M10:M11)+600</f>
        <v>600</v>
      </c>
      <c r="N9" s="47" t="s">
        <v>331</v>
      </c>
      <c r="O9" s="49" t="s">
        <v>24</v>
      </c>
      <c r="P9" s="50" t="s">
        <v>62</v>
      </c>
      <c r="Q9" s="50" t="s">
        <v>62</v>
      </c>
      <c r="R9" s="85" t="s">
        <v>62</v>
      </c>
    </row>
    <row r="10" spans="1:22" ht="25.5" x14ac:dyDescent="0.2">
      <c r="A10" s="86"/>
      <c r="B10" s="51"/>
      <c r="C10" s="52"/>
      <c r="D10" s="53">
        <v>0</v>
      </c>
      <c r="E10" s="53">
        <v>0</v>
      </c>
      <c r="F10" s="53">
        <v>0</v>
      </c>
      <c r="G10" s="61">
        <v>0</v>
      </c>
      <c r="H10" s="120">
        <v>0</v>
      </c>
      <c r="I10" s="53">
        <v>0</v>
      </c>
      <c r="J10" s="53">
        <v>0</v>
      </c>
      <c r="K10" s="74">
        <v>0</v>
      </c>
      <c r="L10" s="67">
        <v>0</v>
      </c>
      <c r="M10" s="53">
        <v>0</v>
      </c>
      <c r="N10" s="52" t="s">
        <v>81</v>
      </c>
      <c r="O10" s="54" t="s">
        <v>82</v>
      </c>
      <c r="P10" s="55" t="s">
        <v>83</v>
      </c>
      <c r="Q10" s="55" t="s">
        <v>84</v>
      </c>
      <c r="R10" s="87" t="s">
        <v>54</v>
      </c>
    </row>
    <row r="11" spans="1:22" ht="26.25" thickBot="1" x14ac:dyDescent="0.25">
      <c r="A11" s="86"/>
      <c r="B11" s="51"/>
      <c r="C11" s="52"/>
      <c r="D11" s="53">
        <v>0</v>
      </c>
      <c r="E11" s="53">
        <v>0</v>
      </c>
      <c r="F11" s="53">
        <v>0</v>
      </c>
      <c r="G11" s="61">
        <v>0</v>
      </c>
      <c r="H11" s="120">
        <v>0</v>
      </c>
      <c r="I11" s="53">
        <v>0</v>
      </c>
      <c r="J11" s="53">
        <v>0</v>
      </c>
      <c r="K11" s="74">
        <v>0</v>
      </c>
      <c r="L11" s="67">
        <v>0</v>
      </c>
      <c r="M11" s="53">
        <v>0</v>
      </c>
      <c r="N11" s="52" t="s">
        <v>78</v>
      </c>
      <c r="O11" s="54" t="s">
        <v>24</v>
      </c>
      <c r="P11" s="55" t="s">
        <v>47</v>
      </c>
      <c r="Q11" s="55" t="s">
        <v>79</v>
      </c>
      <c r="R11" s="87" t="s">
        <v>47</v>
      </c>
    </row>
    <row r="12" spans="1:22" x14ac:dyDescent="0.2">
      <c r="A12" s="84" t="s">
        <v>85</v>
      </c>
      <c r="B12" s="46" t="s">
        <v>86</v>
      </c>
      <c r="C12" s="47" t="s">
        <v>22</v>
      </c>
      <c r="D12" s="48">
        <f>SUM(D13:D20)+1726.7</f>
        <v>1726.7</v>
      </c>
      <c r="E12" s="48">
        <f>SUM(E13:E20)+1726.7</f>
        <v>1726.7</v>
      </c>
      <c r="F12" s="48">
        <f>SUM(F13:F20)+344.9</f>
        <v>344.9</v>
      </c>
      <c r="G12" s="60">
        <f>SUM(G13:G20)</f>
        <v>0</v>
      </c>
      <c r="H12" s="119">
        <f>SUM(H13:H20)+1726.7</f>
        <v>1726.7</v>
      </c>
      <c r="I12" s="48">
        <f>SUM(I13:I20)+1726.7</f>
        <v>1726.7</v>
      </c>
      <c r="J12" s="48">
        <f>SUM(J13:J20)+344.9</f>
        <v>344.9</v>
      </c>
      <c r="K12" s="73">
        <f>SUM(K13:K20)</f>
        <v>0</v>
      </c>
      <c r="L12" s="66">
        <f>SUM(L13:L20)+1900</f>
        <v>1900</v>
      </c>
      <c r="M12" s="48">
        <f>SUM(M13:M20)+2050</f>
        <v>2050</v>
      </c>
      <c r="N12" s="47" t="s">
        <v>95</v>
      </c>
      <c r="O12" s="49" t="s">
        <v>52</v>
      </c>
      <c r="P12" s="50" t="s">
        <v>96</v>
      </c>
      <c r="Q12" s="50" t="s">
        <v>97</v>
      </c>
      <c r="R12" s="85" t="s">
        <v>98</v>
      </c>
    </row>
    <row r="13" spans="1:22" ht="25.5" x14ac:dyDescent="0.2">
      <c r="A13" s="86"/>
      <c r="B13" s="51"/>
      <c r="C13" s="52"/>
      <c r="D13" s="53">
        <v>0</v>
      </c>
      <c r="E13" s="53">
        <v>0</v>
      </c>
      <c r="F13" s="53">
        <v>0</v>
      </c>
      <c r="G13" s="61">
        <v>0</v>
      </c>
      <c r="H13" s="120">
        <v>0</v>
      </c>
      <c r="I13" s="53">
        <v>0</v>
      </c>
      <c r="J13" s="53">
        <v>0</v>
      </c>
      <c r="K13" s="74">
        <v>0</v>
      </c>
      <c r="L13" s="67">
        <v>0</v>
      </c>
      <c r="M13" s="53">
        <v>0</v>
      </c>
      <c r="N13" s="52" t="s">
        <v>87</v>
      </c>
      <c r="O13" s="54" t="s">
        <v>52</v>
      </c>
      <c r="P13" s="55" t="s">
        <v>88</v>
      </c>
      <c r="Q13" s="55" t="s">
        <v>89</v>
      </c>
      <c r="R13" s="87" t="s">
        <v>90</v>
      </c>
    </row>
    <row r="14" spans="1:22" x14ac:dyDescent="0.2">
      <c r="A14" s="86"/>
      <c r="B14" s="51"/>
      <c r="C14" s="52"/>
      <c r="D14" s="53">
        <v>0</v>
      </c>
      <c r="E14" s="53">
        <v>0</v>
      </c>
      <c r="F14" s="53">
        <v>0</v>
      </c>
      <c r="G14" s="61">
        <v>0</v>
      </c>
      <c r="H14" s="120">
        <v>0</v>
      </c>
      <c r="I14" s="53">
        <v>0</v>
      </c>
      <c r="J14" s="53">
        <v>0</v>
      </c>
      <c r="K14" s="74">
        <v>0</v>
      </c>
      <c r="L14" s="67">
        <v>0</v>
      </c>
      <c r="M14" s="53">
        <v>0</v>
      </c>
      <c r="N14" s="52" t="s">
        <v>104</v>
      </c>
      <c r="O14" s="54" t="s">
        <v>52</v>
      </c>
      <c r="P14" s="55" t="s">
        <v>105</v>
      </c>
      <c r="Q14" s="55" t="s">
        <v>106</v>
      </c>
      <c r="R14" s="87" t="s">
        <v>107</v>
      </c>
    </row>
    <row r="15" spans="1:22" x14ac:dyDescent="0.2">
      <c r="A15" s="86"/>
      <c r="B15" s="51"/>
      <c r="C15" s="52"/>
      <c r="D15" s="53">
        <v>0</v>
      </c>
      <c r="E15" s="53">
        <v>0</v>
      </c>
      <c r="F15" s="53">
        <v>0</v>
      </c>
      <c r="G15" s="61">
        <v>0</v>
      </c>
      <c r="H15" s="120">
        <v>0</v>
      </c>
      <c r="I15" s="53">
        <v>0</v>
      </c>
      <c r="J15" s="53">
        <v>0</v>
      </c>
      <c r="K15" s="74">
        <v>0</v>
      </c>
      <c r="L15" s="67">
        <v>0</v>
      </c>
      <c r="M15" s="53">
        <v>0</v>
      </c>
      <c r="N15" s="52" t="s">
        <v>99</v>
      </c>
      <c r="O15" s="54" t="s">
        <v>24</v>
      </c>
      <c r="P15" s="55" t="s">
        <v>51</v>
      </c>
      <c r="Q15" s="55" t="s">
        <v>100</v>
      </c>
      <c r="R15" s="87" t="s">
        <v>56</v>
      </c>
    </row>
    <row r="16" spans="1:22" ht="25.5" x14ac:dyDescent="0.2">
      <c r="A16" s="86"/>
      <c r="B16" s="51"/>
      <c r="C16" s="52"/>
      <c r="D16" s="53">
        <v>0</v>
      </c>
      <c r="E16" s="53">
        <v>0</v>
      </c>
      <c r="F16" s="53">
        <v>0</v>
      </c>
      <c r="G16" s="61">
        <v>0</v>
      </c>
      <c r="H16" s="120">
        <v>0</v>
      </c>
      <c r="I16" s="53">
        <v>0</v>
      </c>
      <c r="J16" s="53">
        <v>0</v>
      </c>
      <c r="K16" s="74">
        <v>0</v>
      </c>
      <c r="L16" s="67">
        <v>0</v>
      </c>
      <c r="M16" s="53">
        <v>0</v>
      </c>
      <c r="N16" s="52" t="s">
        <v>91</v>
      </c>
      <c r="O16" s="54" t="s">
        <v>24</v>
      </c>
      <c r="P16" s="55" t="s">
        <v>92</v>
      </c>
      <c r="Q16" s="55" t="s">
        <v>92</v>
      </c>
      <c r="R16" s="87" t="s">
        <v>92</v>
      </c>
    </row>
    <row r="17" spans="1:18" x14ac:dyDescent="0.2">
      <c r="A17" s="86"/>
      <c r="B17" s="51"/>
      <c r="C17" s="52"/>
      <c r="D17" s="53">
        <v>0</v>
      </c>
      <c r="E17" s="53">
        <v>0</v>
      </c>
      <c r="F17" s="53">
        <v>0</v>
      </c>
      <c r="G17" s="61">
        <v>0</v>
      </c>
      <c r="H17" s="120">
        <v>0</v>
      </c>
      <c r="I17" s="53">
        <v>0</v>
      </c>
      <c r="J17" s="53">
        <v>0</v>
      </c>
      <c r="K17" s="74">
        <v>0</v>
      </c>
      <c r="L17" s="67">
        <v>0</v>
      </c>
      <c r="M17" s="53">
        <v>0</v>
      </c>
      <c r="N17" s="52" t="s">
        <v>93</v>
      </c>
      <c r="O17" s="54" t="s">
        <v>69</v>
      </c>
      <c r="P17" s="55" t="s">
        <v>59</v>
      </c>
      <c r="Q17" s="55" t="s">
        <v>59</v>
      </c>
      <c r="R17" s="87" t="s">
        <v>59</v>
      </c>
    </row>
    <row r="18" spans="1:18" x14ac:dyDescent="0.2">
      <c r="A18" s="86"/>
      <c r="B18" s="51"/>
      <c r="C18" s="52"/>
      <c r="D18" s="53">
        <v>0</v>
      </c>
      <c r="E18" s="53">
        <v>0</v>
      </c>
      <c r="F18" s="53">
        <v>0</v>
      </c>
      <c r="G18" s="61">
        <v>0</v>
      </c>
      <c r="H18" s="120">
        <v>0</v>
      </c>
      <c r="I18" s="53">
        <v>0</v>
      </c>
      <c r="J18" s="53">
        <v>0</v>
      </c>
      <c r="K18" s="74">
        <v>0</v>
      </c>
      <c r="L18" s="67">
        <v>0</v>
      </c>
      <c r="M18" s="53">
        <v>0</v>
      </c>
      <c r="N18" s="52" t="s">
        <v>108</v>
      </c>
      <c r="O18" s="54" t="s">
        <v>52</v>
      </c>
      <c r="P18" s="55" t="s">
        <v>109</v>
      </c>
      <c r="Q18" s="55" t="s">
        <v>97</v>
      </c>
      <c r="R18" s="87" t="s">
        <v>110</v>
      </c>
    </row>
    <row r="19" spans="1:18" x14ac:dyDescent="0.2">
      <c r="A19" s="86"/>
      <c r="B19" s="51"/>
      <c r="C19" s="52"/>
      <c r="D19" s="53">
        <v>0</v>
      </c>
      <c r="E19" s="53">
        <v>0</v>
      </c>
      <c r="F19" s="53">
        <v>0</v>
      </c>
      <c r="G19" s="61">
        <v>0</v>
      </c>
      <c r="H19" s="120">
        <v>0</v>
      </c>
      <c r="I19" s="53">
        <v>0</v>
      </c>
      <c r="J19" s="53">
        <v>0</v>
      </c>
      <c r="K19" s="74">
        <v>0</v>
      </c>
      <c r="L19" s="67">
        <v>0</v>
      </c>
      <c r="M19" s="53">
        <v>0</v>
      </c>
      <c r="N19" s="52" t="s">
        <v>101</v>
      </c>
      <c r="O19" s="54" t="s">
        <v>52</v>
      </c>
      <c r="P19" s="55" t="s">
        <v>61</v>
      </c>
      <c r="Q19" s="55" t="s">
        <v>102</v>
      </c>
      <c r="R19" s="87" t="s">
        <v>103</v>
      </c>
    </row>
    <row r="20" spans="1:18" ht="26.25" thickBot="1" x14ac:dyDescent="0.25">
      <c r="A20" s="86"/>
      <c r="B20" s="51"/>
      <c r="C20" s="52"/>
      <c r="D20" s="53">
        <v>0</v>
      </c>
      <c r="E20" s="53">
        <v>0</v>
      </c>
      <c r="F20" s="53">
        <v>0</v>
      </c>
      <c r="G20" s="61">
        <v>0</v>
      </c>
      <c r="H20" s="120">
        <v>0</v>
      </c>
      <c r="I20" s="53">
        <v>0</v>
      </c>
      <c r="J20" s="53">
        <v>0</v>
      </c>
      <c r="K20" s="74">
        <v>0</v>
      </c>
      <c r="L20" s="67">
        <v>0</v>
      </c>
      <c r="M20" s="53">
        <v>0</v>
      </c>
      <c r="N20" s="52" t="s">
        <v>94</v>
      </c>
      <c r="O20" s="54" t="s">
        <v>24</v>
      </c>
      <c r="P20" s="55" t="s">
        <v>53</v>
      </c>
      <c r="Q20" s="55" t="s">
        <v>53</v>
      </c>
      <c r="R20" s="87" t="s">
        <v>53</v>
      </c>
    </row>
    <row r="21" spans="1:18" ht="38.25" x14ac:dyDescent="0.2">
      <c r="A21" s="84" t="s">
        <v>111</v>
      </c>
      <c r="B21" s="46" t="s">
        <v>112</v>
      </c>
      <c r="C21" s="47" t="s">
        <v>22</v>
      </c>
      <c r="D21" s="48">
        <f>SUM(D22:D23)+268</f>
        <v>268</v>
      </c>
      <c r="E21" s="48">
        <f>SUM(E22:E23)+268</f>
        <v>268</v>
      </c>
      <c r="F21" s="48">
        <f>SUM(F22:F23)</f>
        <v>0</v>
      </c>
      <c r="G21" s="60">
        <f>SUM(G22:G23)</f>
        <v>0</v>
      </c>
      <c r="H21" s="119">
        <f>SUM(H22:H23)+268</f>
        <v>268</v>
      </c>
      <c r="I21" s="48">
        <f>SUM(I22:I23)+268</f>
        <v>268</v>
      </c>
      <c r="J21" s="48">
        <f>SUM(J22:J23)</f>
        <v>0</v>
      </c>
      <c r="K21" s="73">
        <f>SUM(K22:K23)</f>
        <v>0</v>
      </c>
      <c r="L21" s="66">
        <f>SUM(L22:L23)+400</f>
        <v>400</v>
      </c>
      <c r="M21" s="48">
        <f>SUM(M22:M23)+400</f>
        <v>400</v>
      </c>
      <c r="N21" s="47" t="s">
        <v>117</v>
      </c>
      <c r="O21" s="49" t="s">
        <v>52</v>
      </c>
      <c r="P21" s="50" t="s">
        <v>54</v>
      </c>
      <c r="Q21" s="50" t="s">
        <v>54</v>
      </c>
      <c r="R21" s="85" t="s">
        <v>54</v>
      </c>
    </row>
    <row r="22" spans="1:18" x14ac:dyDescent="0.2">
      <c r="A22" s="86"/>
      <c r="B22" s="51"/>
      <c r="C22" s="52"/>
      <c r="D22" s="53">
        <v>0</v>
      </c>
      <c r="E22" s="53">
        <v>0</v>
      </c>
      <c r="F22" s="53">
        <v>0</v>
      </c>
      <c r="G22" s="61">
        <v>0</v>
      </c>
      <c r="H22" s="120">
        <v>0</v>
      </c>
      <c r="I22" s="53">
        <v>0</v>
      </c>
      <c r="J22" s="53">
        <v>0</v>
      </c>
      <c r="K22" s="74">
        <v>0</v>
      </c>
      <c r="L22" s="67">
        <v>0</v>
      </c>
      <c r="M22" s="53">
        <v>0</v>
      </c>
      <c r="N22" s="52" t="s">
        <v>113</v>
      </c>
      <c r="O22" s="54" t="s">
        <v>52</v>
      </c>
      <c r="P22" s="55" t="s">
        <v>114</v>
      </c>
      <c r="Q22" s="55" t="s">
        <v>114</v>
      </c>
      <c r="R22" s="87" t="s">
        <v>114</v>
      </c>
    </row>
    <row r="23" spans="1:18" ht="26.25" thickBot="1" x14ac:dyDescent="0.25">
      <c r="A23" s="86"/>
      <c r="B23" s="51"/>
      <c r="C23" s="52"/>
      <c r="D23" s="53">
        <v>0</v>
      </c>
      <c r="E23" s="53">
        <v>0</v>
      </c>
      <c r="F23" s="53">
        <v>0</v>
      </c>
      <c r="G23" s="61">
        <v>0</v>
      </c>
      <c r="H23" s="120">
        <v>0</v>
      </c>
      <c r="I23" s="53">
        <v>0</v>
      </c>
      <c r="J23" s="53">
        <v>0</v>
      </c>
      <c r="K23" s="74">
        <v>0</v>
      </c>
      <c r="L23" s="67">
        <v>0</v>
      </c>
      <c r="M23" s="53">
        <v>0</v>
      </c>
      <c r="N23" s="52" t="s">
        <v>115</v>
      </c>
      <c r="O23" s="54" t="s">
        <v>52</v>
      </c>
      <c r="P23" s="55" t="s">
        <v>116</v>
      </c>
      <c r="Q23" s="55" t="s">
        <v>116</v>
      </c>
      <c r="R23" s="87" t="s">
        <v>116</v>
      </c>
    </row>
    <row r="24" spans="1:18" ht="25.5" x14ac:dyDescent="0.2">
      <c r="A24" s="84" t="s">
        <v>118</v>
      </c>
      <c r="B24" s="46" t="s">
        <v>119</v>
      </c>
      <c r="C24" s="47" t="s">
        <v>22</v>
      </c>
      <c r="D24" s="48">
        <f>SUM(D25:D28)+130</f>
        <v>130</v>
      </c>
      <c r="E24" s="48">
        <f>SUM(E25:E28)+130</f>
        <v>130</v>
      </c>
      <c r="F24" s="48">
        <f>SUM(F25:F28)</f>
        <v>0</v>
      </c>
      <c r="G24" s="60">
        <f>SUM(G25:G28)</f>
        <v>0</v>
      </c>
      <c r="H24" s="119">
        <f>SUM(H25:H28)+130</f>
        <v>130</v>
      </c>
      <c r="I24" s="48">
        <f>SUM(I25:I28)+130</f>
        <v>130</v>
      </c>
      <c r="J24" s="48">
        <f>SUM(J25:J28)</f>
        <v>0</v>
      </c>
      <c r="K24" s="73">
        <f>SUM(K25:K28)</f>
        <v>0</v>
      </c>
      <c r="L24" s="66">
        <f>SUM(L25:L28)+150</f>
        <v>150</v>
      </c>
      <c r="M24" s="48">
        <f>SUM(M25:M28)+170</f>
        <v>170</v>
      </c>
      <c r="N24" s="47" t="s">
        <v>124</v>
      </c>
      <c r="O24" s="49" t="s">
        <v>24</v>
      </c>
      <c r="P24" s="50" t="s">
        <v>34</v>
      </c>
      <c r="Q24" s="50" t="s">
        <v>125</v>
      </c>
      <c r="R24" s="85" t="s">
        <v>126</v>
      </c>
    </row>
    <row r="25" spans="1:18" x14ac:dyDescent="0.2">
      <c r="A25" s="86"/>
      <c r="B25" s="51"/>
      <c r="C25" s="52"/>
      <c r="D25" s="53">
        <v>0</v>
      </c>
      <c r="E25" s="53">
        <v>0</v>
      </c>
      <c r="F25" s="53">
        <v>0</v>
      </c>
      <c r="G25" s="61">
        <v>0</v>
      </c>
      <c r="H25" s="120">
        <v>0</v>
      </c>
      <c r="I25" s="53">
        <v>0</v>
      </c>
      <c r="J25" s="53">
        <v>0</v>
      </c>
      <c r="K25" s="74">
        <v>0</v>
      </c>
      <c r="L25" s="67">
        <v>0</v>
      </c>
      <c r="M25" s="53">
        <v>0</v>
      </c>
      <c r="N25" s="52" t="s">
        <v>127</v>
      </c>
      <c r="O25" s="54" t="s">
        <v>69</v>
      </c>
      <c r="P25" s="55" t="s">
        <v>44</v>
      </c>
      <c r="Q25" s="55" t="s">
        <v>44</v>
      </c>
      <c r="R25" s="87" t="s">
        <v>44</v>
      </c>
    </row>
    <row r="26" spans="1:18" ht="25.5" x14ac:dyDescent="0.2">
      <c r="A26" s="86"/>
      <c r="B26" s="51"/>
      <c r="C26" s="52"/>
      <c r="D26" s="53">
        <v>0</v>
      </c>
      <c r="E26" s="53">
        <v>0</v>
      </c>
      <c r="F26" s="53">
        <v>0</v>
      </c>
      <c r="G26" s="61">
        <v>0</v>
      </c>
      <c r="H26" s="120">
        <v>0</v>
      </c>
      <c r="I26" s="53">
        <v>0</v>
      </c>
      <c r="J26" s="53">
        <v>0</v>
      </c>
      <c r="K26" s="74">
        <v>0</v>
      </c>
      <c r="L26" s="67">
        <v>0</v>
      </c>
      <c r="M26" s="53">
        <v>0</v>
      </c>
      <c r="N26" s="52" t="s">
        <v>120</v>
      </c>
      <c r="O26" s="54" t="s">
        <v>52</v>
      </c>
      <c r="P26" s="55" t="s">
        <v>58</v>
      </c>
      <c r="Q26" s="55" t="s">
        <v>58</v>
      </c>
      <c r="R26" s="87" t="s">
        <v>58</v>
      </c>
    </row>
    <row r="27" spans="1:18" ht="25.5" x14ac:dyDescent="0.2">
      <c r="A27" s="86"/>
      <c r="B27" s="51"/>
      <c r="C27" s="52"/>
      <c r="D27" s="53">
        <v>0</v>
      </c>
      <c r="E27" s="53">
        <v>0</v>
      </c>
      <c r="F27" s="53">
        <v>0</v>
      </c>
      <c r="G27" s="61">
        <v>0</v>
      </c>
      <c r="H27" s="120">
        <v>0</v>
      </c>
      <c r="I27" s="53">
        <v>0</v>
      </c>
      <c r="J27" s="53">
        <v>0</v>
      </c>
      <c r="K27" s="74">
        <v>0</v>
      </c>
      <c r="L27" s="67">
        <v>0</v>
      </c>
      <c r="M27" s="53">
        <v>0</v>
      </c>
      <c r="N27" s="52" t="s">
        <v>128</v>
      </c>
      <c r="O27" s="54" t="s">
        <v>69</v>
      </c>
      <c r="P27" s="55" t="s">
        <v>129</v>
      </c>
      <c r="Q27" s="55" t="s">
        <v>129</v>
      </c>
      <c r="R27" s="87" t="s">
        <v>129</v>
      </c>
    </row>
    <row r="28" spans="1:18" ht="13.5" thickBot="1" x14ac:dyDescent="0.25">
      <c r="A28" s="86"/>
      <c r="B28" s="51"/>
      <c r="C28" s="52"/>
      <c r="D28" s="53">
        <v>0</v>
      </c>
      <c r="E28" s="53">
        <v>0</v>
      </c>
      <c r="F28" s="53">
        <v>0</v>
      </c>
      <c r="G28" s="61">
        <v>0</v>
      </c>
      <c r="H28" s="120">
        <v>0</v>
      </c>
      <c r="I28" s="53">
        <v>0</v>
      </c>
      <c r="J28" s="53">
        <v>0</v>
      </c>
      <c r="K28" s="74">
        <v>0</v>
      </c>
      <c r="L28" s="67">
        <v>0</v>
      </c>
      <c r="M28" s="53">
        <v>0</v>
      </c>
      <c r="N28" s="52" t="s">
        <v>121</v>
      </c>
      <c r="O28" s="54" t="s">
        <v>52</v>
      </c>
      <c r="P28" s="55" t="s">
        <v>57</v>
      </c>
      <c r="Q28" s="55" t="s">
        <v>122</v>
      </c>
      <c r="R28" s="87" t="s">
        <v>123</v>
      </c>
    </row>
    <row r="29" spans="1:18" x14ac:dyDescent="0.2">
      <c r="A29" s="84" t="s">
        <v>130</v>
      </c>
      <c r="B29" s="46" t="s">
        <v>131</v>
      </c>
      <c r="C29" s="47" t="s">
        <v>22</v>
      </c>
      <c r="D29" s="48">
        <f>SUM(D30:D30)+43.3</f>
        <v>43.3</v>
      </c>
      <c r="E29" s="48">
        <f>SUM(E30:E30)+43.3</f>
        <v>43.3</v>
      </c>
      <c r="F29" s="48">
        <f>SUM(F30:F30)</f>
        <v>0</v>
      </c>
      <c r="G29" s="60">
        <f>SUM(G30:G30)</f>
        <v>0</v>
      </c>
      <c r="H29" s="119">
        <f>SUM(H30:H30)+43.3</f>
        <v>43.3</v>
      </c>
      <c r="I29" s="48">
        <f>SUM(I30:I30)+43.3</f>
        <v>43.3</v>
      </c>
      <c r="J29" s="48">
        <f>SUM(J30:J30)</f>
        <v>0</v>
      </c>
      <c r="K29" s="73">
        <f>SUM(K30:K30)</f>
        <v>0</v>
      </c>
      <c r="L29" s="66">
        <f>SUM(L30:L30)+100</f>
        <v>100</v>
      </c>
      <c r="M29" s="48">
        <f>SUM(M30:M30)+100</f>
        <v>100</v>
      </c>
      <c r="N29" s="47" t="s">
        <v>132</v>
      </c>
      <c r="O29" s="49" t="s">
        <v>52</v>
      </c>
      <c r="P29" s="50" t="s">
        <v>334</v>
      </c>
      <c r="Q29" s="50" t="s">
        <v>324</v>
      </c>
      <c r="R29" s="85" t="s">
        <v>325</v>
      </c>
    </row>
    <row r="30" spans="1:18" ht="13.5" thickBot="1" x14ac:dyDescent="0.25">
      <c r="A30" s="86"/>
      <c r="B30" s="51"/>
      <c r="C30" s="52"/>
      <c r="D30" s="53">
        <v>0</v>
      </c>
      <c r="E30" s="53">
        <v>0</v>
      </c>
      <c r="F30" s="53">
        <v>0</v>
      </c>
      <c r="G30" s="61">
        <v>0</v>
      </c>
      <c r="H30" s="120">
        <v>0</v>
      </c>
      <c r="I30" s="53">
        <v>0</v>
      </c>
      <c r="J30" s="53">
        <v>0</v>
      </c>
      <c r="K30" s="74">
        <v>0</v>
      </c>
      <c r="L30" s="67">
        <v>0</v>
      </c>
      <c r="M30" s="53">
        <v>0</v>
      </c>
      <c r="N30" s="52" t="s">
        <v>135</v>
      </c>
      <c r="O30" s="54" t="s">
        <v>52</v>
      </c>
      <c r="P30" s="55" t="s">
        <v>136</v>
      </c>
      <c r="Q30" s="55" t="s">
        <v>136</v>
      </c>
      <c r="R30" s="87" t="s">
        <v>136</v>
      </c>
    </row>
    <row r="31" spans="1:18" ht="26.25" thickBot="1" x14ac:dyDescent="0.25">
      <c r="A31" s="82" t="s">
        <v>137</v>
      </c>
      <c r="B31" s="33" t="s">
        <v>138</v>
      </c>
      <c r="C31" s="34"/>
      <c r="D31" s="35">
        <f t="shared" ref="D31:M31" si="3">D32+D35</f>
        <v>73.900000000000006</v>
      </c>
      <c r="E31" s="35">
        <f t="shared" si="3"/>
        <v>73.900000000000006</v>
      </c>
      <c r="F31" s="35">
        <f t="shared" si="3"/>
        <v>0</v>
      </c>
      <c r="G31" s="59">
        <f t="shared" si="3"/>
        <v>0</v>
      </c>
      <c r="H31" s="118">
        <f t="shared" si="3"/>
        <v>73.900000000000006</v>
      </c>
      <c r="I31" s="35">
        <f t="shared" si="3"/>
        <v>73.900000000000006</v>
      </c>
      <c r="J31" s="35">
        <f t="shared" si="3"/>
        <v>0</v>
      </c>
      <c r="K31" s="72">
        <f t="shared" si="3"/>
        <v>0</v>
      </c>
      <c r="L31" s="65">
        <f t="shared" si="3"/>
        <v>120</v>
      </c>
      <c r="M31" s="35">
        <f t="shared" si="3"/>
        <v>120</v>
      </c>
      <c r="N31" s="34" t="s">
        <v>139</v>
      </c>
      <c r="O31" s="36" t="s">
        <v>24</v>
      </c>
      <c r="P31" s="45" t="s">
        <v>35</v>
      </c>
      <c r="Q31" s="45" t="s">
        <v>38</v>
      </c>
      <c r="R31" s="83" t="s">
        <v>48</v>
      </c>
    </row>
    <row r="32" spans="1:18" x14ac:dyDescent="0.2">
      <c r="A32" s="84" t="s">
        <v>140</v>
      </c>
      <c r="B32" s="46" t="s">
        <v>141</v>
      </c>
      <c r="C32" s="47" t="s">
        <v>22</v>
      </c>
      <c r="D32" s="48">
        <f>SUM(D33:D34)+63.9</f>
        <v>63.9</v>
      </c>
      <c r="E32" s="48">
        <f>SUM(E33:E34)+63.9</f>
        <v>63.9</v>
      </c>
      <c r="F32" s="48">
        <f>SUM(F33:F34)</f>
        <v>0</v>
      </c>
      <c r="G32" s="60">
        <f>SUM(G33:G34)</f>
        <v>0</v>
      </c>
      <c r="H32" s="119">
        <f>SUM(H33:H34)+63.9</f>
        <v>63.9</v>
      </c>
      <c r="I32" s="48">
        <f>SUM(I33:I34)+63.9</f>
        <v>63.9</v>
      </c>
      <c r="J32" s="48">
        <f>SUM(J33:J34)</f>
        <v>0</v>
      </c>
      <c r="K32" s="73">
        <f>SUM(K33:K34)</f>
        <v>0</v>
      </c>
      <c r="L32" s="66">
        <f>SUM(L33:L34)+90</f>
        <v>90</v>
      </c>
      <c r="M32" s="48">
        <f>SUM(M33:M34)+90</f>
        <v>90</v>
      </c>
      <c r="N32" s="47" t="s">
        <v>149</v>
      </c>
      <c r="O32" s="49" t="s">
        <v>24</v>
      </c>
      <c r="P32" s="50" t="s">
        <v>44</v>
      </c>
      <c r="Q32" s="50" t="s">
        <v>335</v>
      </c>
      <c r="R32" s="85" t="s">
        <v>335</v>
      </c>
    </row>
    <row r="33" spans="1:18" x14ac:dyDescent="0.2">
      <c r="A33" s="86"/>
      <c r="B33" s="51"/>
      <c r="C33" s="52"/>
      <c r="D33" s="53">
        <v>0</v>
      </c>
      <c r="E33" s="53">
        <v>0</v>
      </c>
      <c r="F33" s="53">
        <v>0</v>
      </c>
      <c r="G33" s="61">
        <v>0</v>
      </c>
      <c r="H33" s="120">
        <v>0</v>
      </c>
      <c r="I33" s="53">
        <v>0</v>
      </c>
      <c r="J33" s="53">
        <v>0</v>
      </c>
      <c r="K33" s="74">
        <v>0</v>
      </c>
      <c r="L33" s="67">
        <v>0</v>
      </c>
      <c r="M33" s="53">
        <v>0</v>
      </c>
      <c r="N33" s="52" t="s">
        <v>145</v>
      </c>
      <c r="O33" s="54" t="s">
        <v>24</v>
      </c>
      <c r="P33" s="55" t="s">
        <v>146</v>
      </c>
      <c r="Q33" s="55" t="s">
        <v>147</v>
      </c>
      <c r="R33" s="87" t="s">
        <v>148</v>
      </c>
    </row>
    <row r="34" spans="1:18" ht="13.5" thickBot="1" x14ac:dyDescent="0.25">
      <c r="A34" s="86"/>
      <c r="B34" s="51"/>
      <c r="C34" s="52"/>
      <c r="D34" s="53">
        <v>0</v>
      </c>
      <c r="E34" s="53">
        <v>0</v>
      </c>
      <c r="F34" s="53">
        <v>0</v>
      </c>
      <c r="G34" s="61">
        <v>0</v>
      </c>
      <c r="H34" s="120">
        <v>0</v>
      </c>
      <c r="I34" s="53">
        <v>0</v>
      </c>
      <c r="J34" s="53">
        <v>0</v>
      </c>
      <c r="K34" s="74">
        <v>0</v>
      </c>
      <c r="L34" s="67">
        <v>0</v>
      </c>
      <c r="M34" s="53">
        <v>0</v>
      </c>
      <c r="N34" s="52" t="s">
        <v>142</v>
      </c>
      <c r="O34" s="54" t="s">
        <v>52</v>
      </c>
      <c r="P34" s="55" t="s">
        <v>143</v>
      </c>
      <c r="Q34" s="55" t="s">
        <v>49</v>
      </c>
      <c r="R34" s="87" t="s">
        <v>144</v>
      </c>
    </row>
    <row r="35" spans="1:18" ht="25.5" x14ac:dyDescent="0.2">
      <c r="A35" s="84" t="s">
        <v>150</v>
      </c>
      <c r="B35" s="46" t="s">
        <v>151</v>
      </c>
      <c r="C35" s="47" t="s">
        <v>22</v>
      </c>
      <c r="D35" s="48">
        <f>SUM(D36:D38)+10</f>
        <v>10</v>
      </c>
      <c r="E35" s="48">
        <f>SUM(E36:E38)+10</f>
        <v>10</v>
      </c>
      <c r="F35" s="48">
        <f>SUM(F36:F38)</f>
        <v>0</v>
      </c>
      <c r="G35" s="60">
        <f>SUM(G36:G38)</f>
        <v>0</v>
      </c>
      <c r="H35" s="119">
        <f>SUM(H36:H38)+10</f>
        <v>10</v>
      </c>
      <c r="I35" s="48">
        <f>SUM(I36:I38)+10</f>
        <v>10</v>
      </c>
      <c r="J35" s="48">
        <f>SUM(J36:J38)</f>
        <v>0</v>
      </c>
      <c r="K35" s="73">
        <f>SUM(K36:K38)</f>
        <v>0</v>
      </c>
      <c r="L35" s="66">
        <f>SUM(L36:L38)+30</f>
        <v>30</v>
      </c>
      <c r="M35" s="48">
        <f>SUM(M36:M38)+30</f>
        <v>30</v>
      </c>
      <c r="N35" s="47" t="s">
        <v>154</v>
      </c>
      <c r="O35" s="49" t="s">
        <v>24</v>
      </c>
      <c r="P35" s="50" t="s">
        <v>32</v>
      </c>
      <c r="Q35" s="50" t="s">
        <v>36</v>
      </c>
      <c r="R35" s="85" t="s">
        <v>36</v>
      </c>
    </row>
    <row r="36" spans="1:18" x14ac:dyDescent="0.2">
      <c r="A36" s="86"/>
      <c r="B36" s="51"/>
      <c r="C36" s="52"/>
      <c r="D36" s="53">
        <v>0</v>
      </c>
      <c r="E36" s="53">
        <v>0</v>
      </c>
      <c r="F36" s="53">
        <v>0</v>
      </c>
      <c r="G36" s="61">
        <v>0</v>
      </c>
      <c r="H36" s="120">
        <v>0</v>
      </c>
      <c r="I36" s="53">
        <v>0</v>
      </c>
      <c r="J36" s="53">
        <v>0</v>
      </c>
      <c r="K36" s="74">
        <v>0</v>
      </c>
      <c r="L36" s="67">
        <v>0</v>
      </c>
      <c r="M36" s="53">
        <v>0</v>
      </c>
      <c r="N36" s="52" t="s">
        <v>153</v>
      </c>
      <c r="O36" s="54" t="s">
        <v>24</v>
      </c>
      <c r="P36" s="55" t="s">
        <v>45</v>
      </c>
      <c r="Q36" s="55" t="s">
        <v>34</v>
      </c>
      <c r="R36" s="87" t="s">
        <v>62</v>
      </c>
    </row>
    <row r="37" spans="1:18" x14ac:dyDescent="0.2">
      <c r="A37" s="86"/>
      <c r="B37" s="51"/>
      <c r="C37" s="52"/>
      <c r="D37" s="53">
        <v>0</v>
      </c>
      <c r="E37" s="53">
        <v>0</v>
      </c>
      <c r="F37" s="53">
        <v>0</v>
      </c>
      <c r="G37" s="61">
        <v>0</v>
      </c>
      <c r="H37" s="120">
        <v>0</v>
      </c>
      <c r="I37" s="53">
        <v>0</v>
      </c>
      <c r="J37" s="53">
        <v>0</v>
      </c>
      <c r="K37" s="74">
        <v>0</v>
      </c>
      <c r="L37" s="67">
        <v>0</v>
      </c>
      <c r="M37" s="53">
        <v>0</v>
      </c>
      <c r="N37" s="52" t="s">
        <v>155</v>
      </c>
      <c r="O37" s="54" t="s">
        <v>24</v>
      </c>
      <c r="P37" s="55" t="s">
        <v>30</v>
      </c>
      <c r="Q37" s="55" t="s">
        <v>30</v>
      </c>
      <c r="R37" s="87" t="s">
        <v>30</v>
      </c>
    </row>
    <row r="38" spans="1:18" ht="26.25" thickBot="1" x14ac:dyDescent="0.25">
      <c r="A38" s="86"/>
      <c r="B38" s="51"/>
      <c r="C38" s="52"/>
      <c r="D38" s="53">
        <v>0</v>
      </c>
      <c r="E38" s="53">
        <v>0</v>
      </c>
      <c r="F38" s="53">
        <v>0</v>
      </c>
      <c r="G38" s="61">
        <v>0</v>
      </c>
      <c r="H38" s="120">
        <v>0</v>
      </c>
      <c r="I38" s="53">
        <v>0</v>
      </c>
      <c r="J38" s="53">
        <v>0</v>
      </c>
      <c r="K38" s="74">
        <v>0</v>
      </c>
      <c r="L38" s="67">
        <v>0</v>
      </c>
      <c r="M38" s="53">
        <v>0</v>
      </c>
      <c r="N38" s="52" t="s">
        <v>152</v>
      </c>
      <c r="O38" s="54" t="s">
        <v>24</v>
      </c>
      <c r="P38" s="55" t="s">
        <v>36</v>
      </c>
      <c r="Q38" s="55" t="s">
        <v>36</v>
      </c>
      <c r="R38" s="87" t="s">
        <v>36</v>
      </c>
    </row>
    <row r="39" spans="1:18" ht="26.25" thickBot="1" x14ac:dyDescent="0.25">
      <c r="A39" s="82" t="s">
        <v>156</v>
      </c>
      <c r="B39" s="33" t="s">
        <v>157</v>
      </c>
      <c r="C39" s="34"/>
      <c r="D39" s="35">
        <f t="shared" ref="D39:M39" si="4">D40+D47+D49+D52+D53+D54</f>
        <v>2183</v>
      </c>
      <c r="E39" s="35">
        <f t="shared" si="4"/>
        <v>2179.1999999999998</v>
      </c>
      <c r="F39" s="35">
        <f t="shared" si="4"/>
        <v>6.1</v>
      </c>
      <c r="G39" s="59">
        <f t="shared" si="4"/>
        <v>3.8</v>
      </c>
      <c r="H39" s="118">
        <f t="shared" si="4"/>
        <v>2183</v>
      </c>
      <c r="I39" s="35">
        <f t="shared" si="4"/>
        <v>2179.1999999999998</v>
      </c>
      <c r="J39" s="35">
        <f t="shared" si="4"/>
        <v>6.1</v>
      </c>
      <c r="K39" s="72">
        <f t="shared" si="4"/>
        <v>3.8</v>
      </c>
      <c r="L39" s="65">
        <f t="shared" si="4"/>
        <v>2133.3000000000002</v>
      </c>
      <c r="M39" s="35">
        <f t="shared" si="4"/>
        <v>2109</v>
      </c>
      <c r="N39" s="34" t="s">
        <v>158</v>
      </c>
      <c r="O39" s="36" t="s">
        <v>24</v>
      </c>
      <c r="P39" s="45" t="s">
        <v>44</v>
      </c>
      <c r="Q39" s="45" t="s">
        <v>37</v>
      </c>
      <c r="R39" s="83" t="s">
        <v>37</v>
      </c>
    </row>
    <row r="40" spans="1:18" ht="25.5" x14ac:dyDescent="0.2">
      <c r="A40" s="84" t="s">
        <v>159</v>
      </c>
      <c r="B40" s="46" t="s">
        <v>160</v>
      </c>
      <c r="C40" s="47" t="s">
        <v>22</v>
      </c>
      <c r="D40" s="48">
        <f>SUM(D41:D46)+96</f>
        <v>96</v>
      </c>
      <c r="E40" s="48">
        <f>SUM(E41:E46)+92.2</f>
        <v>92.2</v>
      </c>
      <c r="F40" s="48">
        <f>SUM(F41:F46)</f>
        <v>0</v>
      </c>
      <c r="G40" s="60">
        <f>SUM(G41:G46)+3.8</f>
        <v>3.8</v>
      </c>
      <c r="H40" s="119">
        <f>SUM(H41:H46)+96</f>
        <v>96</v>
      </c>
      <c r="I40" s="48">
        <f>SUM(I41:I46)+92.2</f>
        <v>92.2</v>
      </c>
      <c r="J40" s="48">
        <f>SUM(J41:J46)</f>
        <v>0</v>
      </c>
      <c r="K40" s="73">
        <f>SUM(K41:K46)+3.8</f>
        <v>3.8</v>
      </c>
      <c r="L40" s="66">
        <f>SUM(L41:L46)+96</f>
        <v>96</v>
      </c>
      <c r="M40" s="48">
        <f>SUM(M41:M46)+96</f>
        <v>96</v>
      </c>
      <c r="N40" s="47" t="s">
        <v>168</v>
      </c>
      <c r="O40" s="49" t="s">
        <v>169</v>
      </c>
      <c r="P40" s="50" t="s">
        <v>40</v>
      </c>
      <c r="Q40" s="50" t="s">
        <v>40</v>
      </c>
      <c r="R40" s="85" t="s">
        <v>40</v>
      </c>
    </row>
    <row r="41" spans="1:18" ht="25.5" x14ac:dyDescent="0.2">
      <c r="A41" s="86"/>
      <c r="B41" s="51"/>
      <c r="C41" s="52"/>
      <c r="D41" s="53">
        <v>0</v>
      </c>
      <c r="E41" s="53">
        <v>0</v>
      </c>
      <c r="F41" s="53">
        <v>0</v>
      </c>
      <c r="G41" s="61">
        <v>0</v>
      </c>
      <c r="H41" s="120">
        <v>0</v>
      </c>
      <c r="I41" s="53">
        <v>0</v>
      </c>
      <c r="J41" s="53">
        <v>0</v>
      </c>
      <c r="K41" s="74">
        <v>0</v>
      </c>
      <c r="L41" s="67">
        <v>0</v>
      </c>
      <c r="M41" s="53">
        <v>0</v>
      </c>
      <c r="N41" s="52" t="s">
        <v>166</v>
      </c>
      <c r="O41" s="54" t="s">
        <v>24</v>
      </c>
      <c r="P41" s="55" t="s">
        <v>33</v>
      </c>
      <c r="Q41" s="55" t="s">
        <v>33</v>
      </c>
      <c r="R41" s="87" t="s">
        <v>33</v>
      </c>
    </row>
    <row r="42" spans="1:18" x14ac:dyDescent="0.2">
      <c r="A42" s="86"/>
      <c r="B42" s="51"/>
      <c r="C42" s="52"/>
      <c r="D42" s="53">
        <v>0</v>
      </c>
      <c r="E42" s="53">
        <v>0</v>
      </c>
      <c r="F42" s="53">
        <v>0</v>
      </c>
      <c r="G42" s="61">
        <v>0</v>
      </c>
      <c r="H42" s="120">
        <v>0</v>
      </c>
      <c r="I42" s="53">
        <v>0</v>
      </c>
      <c r="J42" s="53">
        <v>0</v>
      </c>
      <c r="K42" s="74">
        <v>0</v>
      </c>
      <c r="L42" s="67">
        <v>0</v>
      </c>
      <c r="M42" s="53">
        <v>0</v>
      </c>
      <c r="N42" s="52" t="s">
        <v>161</v>
      </c>
      <c r="O42" s="54" t="s">
        <v>24</v>
      </c>
      <c r="P42" s="55" t="s">
        <v>36</v>
      </c>
      <c r="Q42" s="55" t="s">
        <v>36</v>
      </c>
      <c r="R42" s="87" t="s">
        <v>36</v>
      </c>
    </row>
    <row r="43" spans="1:18" x14ac:dyDescent="0.2">
      <c r="A43" s="86"/>
      <c r="B43" s="51"/>
      <c r="C43" s="52"/>
      <c r="D43" s="53">
        <v>0</v>
      </c>
      <c r="E43" s="53">
        <v>0</v>
      </c>
      <c r="F43" s="53">
        <v>0</v>
      </c>
      <c r="G43" s="61">
        <v>0</v>
      </c>
      <c r="H43" s="120">
        <v>0</v>
      </c>
      <c r="I43" s="53">
        <v>0</v>
      </c>
      <c r="J43" s="53">
        <v>0</v>
      </c>
      <c r="K43" s="74">
        <v>0</v>
      </c>
      <c r="L43" s="67">
        <v>0</v>
      </c>
      <c r="M43" s="53">
        <v>0</v>
      </c>
      <c r="N43" s="52" t="s">
        <v>162</v>
      </c>
      <c r="O43" s="54" t="s">
        <v>24</v>
      </c>
      <c r="P43" s="55" t="s">
        <v>163</v>
      </c>
      <c r="Q43" s="55" t="s">
        <v>45</v>
      </c>
      <c r="R43" s="87" t="s">
        <v>45</v>
      </c>
    </row>
    <row r="44" spans="1:18" ht="25.5" x14ac:dyDescent="0.2">
      <c r="A44" s="86"/>
      <c r="B44" s="51"/>
      <c r="C44" s="52"/>
      <c r="D44" s="53">
        <v>0</v>
      </c>
      <c r="E44" s="53">
        <v>0</v>
      </c>
      <c r="F44" s="53">
        <v>0</v>
      </c>
      <c r="G44" s="61">
        <v>0</v>
      </c>
      <c r="H44" s="120">
        <v>0</v>
      </c>
      <c r="I44" s="53">
        <v>0</v>
      </c>
      <c r="J44" s="53">
        <v>0</v>
      </c>
      <c r="K44" s="74">
        <v>0</v>
      </c>
      <c r="L44" s="67">
        <v>0</v>
      </c>
      <c r="M44" s="53">
        <v>0</v>
      </c>
      <c r="N44" s="52" t="s">
        <v>165</v>
      </c>
      <c r="O44" s="54" t="s">
        <v>24</v>
      </c>
      <c r="P44" s="55" t="s">
        <v>29</v>
      </c>
      <c r="Q44" s="55" t="s">
        <v>29</v>
      </c>
      <c r="R44" s="87" t="s">
        <v>29</v>
      </c>
    </row>
    <row r="45" spans="1:18" ht="25.5" x14ac:dyDescent="0.2">
      <c r="A45" s="86"/>
      <c r="B45" s="51"/>
      <c r="C45" s="52"/>
      <c r="D45" s="53">
        <v>0</v>
      </c>
      <c r="E45" s="53">
        <v>0</v>
      </c>
      <c r="F45" s="53">
        <v>0</v>
      </c>
      <c r="G45" s="61">
        <v>0</v>
      </c>
      <c r="H45" s="120">
        <v>0</v>
      </c>
      <c r="I45" s="53">
        <v>0</v>
      </c>
      <c r="J45" s="53">
        <v>0</v>
      </c>
      <c r="K45" s="74">
        <v>0</v>
      </c>
      <c r="L45" s="67">
        <v>0</v>
      </c>
      <c r="M45" s="53">
        <v>0</v>
      </c>
      <c r="N45" s="52" t="s">
        <v>167</v>
      </c>
      <c r="O45" s="54" t="s">
        <v>24</v>
      </c>
      <c r="P45" s="55" t="s">
        <v>39</v>
      </c>
      <c r="Q45" s="55" t="s">
        <v>39</v>
      </c>
      <c r="R45" s="87" t="s">
        <v>39</v>
      </c>
    </row>
    <row r="46" spans="1:18" ht="26.25" thickBot="1" x14ac:dyDescent="0.25">
      <c r="A46" s="86"/>
      <c r="B46" s="51"/>
      <c r="C46" s="52"/>
      <c r="D46" s="53">
        <v>0</v>
      </c>
      <c r="E46" s="53">
        <v>0</v>
      </c>
      <c r="F46" s="53">
        <v>0</v>
      </c>
      <c r="G46" s="61">
        <v>0</v>
      </c>
      <c r="H46" s="120">
        <v>0</v>
      </c>
      <c r="I46" s="53">
        <v>0</v>
      </c>
      <c r="J46" s="53">
        <v>0</v>
      </c>
      <c r="K46" s="74">
        <v>0</v>
      </c>
      <c r="L46" s="67">
        <v>0</v>
      </c>
      <c r="M46" s="53">
        <v>0</v>
      </c>
      <c r="N46" s="52" t="s">
        <v>164</v>
      </c>
      <c r="O46" s="54" t="s">
        <v>24</v>
      </c>
      <c r="P46" s="55" t="s">
        <v>30</v>
      </c>
      <c r="Q46" s="55" t="s">
        <v>30</v>
      </c>
      <c r="R46" s="87" t="s">
        <v>30</v>
      </c>
    </row>
    <row r="47" spans="1:18" ht="25.5" x14ac:dyDescent="0.2">
      <c r="A47" s="84" t="s">
        <v>170</v>
      </c>
      <c r="B47" s="46" t="s">
        <v>171</v>
      </c>
      <c r="C47" s="47" t="s">
        <v>22</v>
      </c>
      <c r="D47" s="48">
        <f>SUM(D48:D48)+2000</f>
        <v>2000</v>
      </c>
      <c r="E47" s="48">
        <f>SUM(E48:E48)+2000</f>
        <v>2000</v>
      </c>
      <c r="F47" s="48">
        <f>SUM(F48:F48)</f>
        <v>0</v>
      </c>
      <c r="G47" s="60">
        <f>SUM(G48:G48)</f>
        <v>0</v>
      </c>
      <c r="H47" s="119">
        <f>SUM(H48:H48)+2000</f>
        <v>2000</v>
      </c>
      <c r="I47" s="48">
        <f>SUM(I48:I48)+2000</f>
        <v>2000</v>
      </c>
      <c r="J47" s="48">
        <f>SUM(J48:J48)</f>
        <v>0</v>
      </c>
      <c r="K47" s="73">
        <f>SUM(K48:K48)</f>
        <v>0</v>
      </c>
      <c r="L47" s="66">
        <f>SUM(L48:L48)+2000</f>
        <v>2000</v>
      </c>
      <c r="M47" s="48">
        <f>SUM(M48:M48)+2000</f>
        <v>2000</v>
      </c>
      <c r="N47" s="47" t="s">
        <v>172</v>
      </c>
      <c r="O47" s="49" t="s">
        <v>20</v>
      </c>
      <c r="P47" s="50" t="s">
        <v>27</v>
      </c>
      <c r="Q47" s="50" t="s">
        <v>45</v>
      </c>
      <c r="R47" s="85" t="s">
        <v>45</v>
      </c>
    </row>
    <row r="48" spans="1:18" ht="26.25" thickBot="1" x14ac:dyDescent="0.25">
      <c r="A48" s="86"/>
      <c r="B48" s="51"/>
      <c r="C48" s="52"/>
      <c r="D48" s="53">
        <v>0</v>
      </c>
      <c r="E48" s="53">
        <v>0</v>
      </c>
      <c r="F48" s="53">
        <v>0</v>
      </c>
      <c r="G48" s="61">
        <v>0</v>
      </c>
      <c r="H48" s="120">
        <v>0</v>
      </c>
      <c r="I48" s="53">
        <v>0</v>
      </c>
      <c r="J48" s="53">
        <v>0</v>
      </c>
      <c r="K48" s="74">
        <v>0</v>
      </c>
      <c r="L48" s="67">
        <v>0</v>
      </c>
      <c r="M48" s="53">
        <v>0</v>
      </c>
      <c r="N48" s="52" t="s">
        <v>173</v>
      </c>
      <c r="O48" s="54" t="s">
        <v>169</v>
      </c>
      <c r="P48" s="55" t="s">
        <v>174</v>
      </c>
      <c r="Q48" s="55" t="s">
        <v>55</v>
      </c>
      <c r="R48" s="87" t="s">
        <v>55</v>
      </c>
    </row>
    <row r="49" spans="1:18" ht="25.5" x14ac:dyDescent="0.2">
      <c r="A49" s="84" t="s">
        <v>175</v>
      </c>
      <c r="B49" s="46" t="s">
        <v>176</v>
      </c>
      <c r="C49" s="47"/>
      <c r="D49" s="48">
        <f t="shared" ref="D49:M49" si="5">SUM(D50:D51)</f>
        <v>56.6</v>
      </c>
      <c r="E49" s="48">
        <f t="shared" si="5"/>
        <v>56.6</v>
      </c>
      <c r="F49" s="48">
        <f t="shared" si="5"/>
        <v>0.6</v>
      </c>
      <c r="G49" s="60">
        <f t="shared" si="5"/>
        <v>0</v>
      </c>
      <c r="H49" s="119">
        <f t="shared" si="5"/>
        <v>56.6</v>
      </c>
      <c r="I49" s="48">
        <f t="shared" si="5"/>
        <v>56.6</v>
      </c>
      <c r="J49" s="48">
        <f t="shared" si="5"/>
        <v>0.6</v>
      </c>
      <c r="K49" s="73">
        <f t="shared" si="5"/>
        <v>0</v>
      </c>
      <c r="L49" s="66">
        <f t="shared" si="5"/>
        <v>24.3</v>
      </c>
      <c r="M49" s="48">
        <f t="shared" si="5"/>
        <v>0</v>
      </c>
      <c r="N49" s="47" t="s">
        <v>177</v>
      </c>
      <c r="O49" s="49" t="s">
        <v>24</v>
      </c>
      <c r="P49" s="50" t="s">
        <v>41</v>
      </c>
      <c r="Q49" s="50" t="s">
        <v>33</v>
      </c>
      <c r="R49" s="85" t="s">
        <v>41</v>
      </c>
    </row>
    <row r="50" spans="1:18" x14ac:dyDescent="0.2">
      <c r="A50" s="86"/>
      <c r="B50" s="51"/>
      <c r="C50" s="52" t="s">
        <v>23</v>
      </c>
      <c r="D50" s="53">
        <v>54.6</v>
      </c>
      <c r="E50" s="53">
        <v>54.6</v>
      </c>
      <c r="F50" s="53">
        <v>0.5</v>
      </c>
      <c r="G50" s="61">
        <v>0</v>
      </c>
      <c r="H50" s="120">
        <v>54.6</v>
      </c>
      <c r="I50" s="53">
        <v>54.6</v>
      </c>
      <c r="J50" s="53">
        <v>0.5</v>
      </c>
      <c r="K50" s="74">
        <v>0</v>
      </c>
      <c r="L50" s="67">
        <v>23</v>
      </c>
      <c r="M50" s="53">
        <v>0</v>
      </c>
      <c r="N50" s="52"/>
      <c r="O50" s="54"/>
      <c r="P50" s="55"/>
      <c r="Q50" s="55"/>
      <c r="R50" s="87"/>
    </row>
    <row r="51" spans="1:18" ht="13.5" thickBot="1" x14ac:dyDescent="0.25">
      <c r="A51" s="86"/>
      <c r="B51" s="51"/>
      <c r="C51" s="52" t="s">
        <v>22</v>
      </c>
      <c r="D51" s="53">
        <v>2</v>
      </c>
      <c r="E51" s="53">
        <v>2</v>
      </c>
      <c r="F51" s="53">
        <v>0.1</v>
      </c>
      <c r="G51" s="61">
        <v>0</v>
      </c>
      <c r="H51" s="120">
        <v>2</v>
      </c>
      <c r="I51" s="53">
        <v>2</v>
      </c>
      <c r="J51" s="53">
        <v>0.1</v>
      </c>
      <c r="K51" s="74">
        <v>0</v>
      </c>
      <c r="L51" s="67">
        <v>1.3</v>
      </c>
      <c r="M51" s="53">
        <v>0</v>
      </c>
      <c r="N51" s="52"/>
      <c r="O51" s="54"/>
      <c r="P51" s="55"/>
      <c r="Q51" s="55"/>
      <c r="R51" s="87"/>
    </row>
    <row r="52" spans="1:18" ht="13.5" thickBot="1" x14ac:dyDescent="0.25">
      <c r="A52" s="84" t="s">
        <v>178</v>
      </c>
      <c r="B52" s="46" t="s">
        <v>179</v>
      </c>
      <c r="C52" s="47" t="s">
        <v>23</v>
      </c>
      <c r="D52" s="56">
        <v>4.8</v>
      </c>
      <c r="E52" s="56">
        <v>4.8</v>
      </c>
      <c r="F52" s="56">
        <v>0</v>
      </c>
      <c r="G52" s="62">
        <v>0</v>
      </c>
      <c r="H52" s="121">
        <v>4.8</v>
      </c>
      <c r="I52" s="56">
        <v>4.8</v>
      </c>
      <c r="J52" s="56">
        <v>0</v>
      </c>
      <c r="K52" s="75">
        <v>0</v>
      </c>
      <c r="L52" s="68">
        <v>5</v>
      </c>
      <c r="M52" s="56">
        <v>5</v>
      </c>
      <c r="N52" s="47" t="s">
        <v>180</v>
      </c>
      <c r="O52" s="49" t="s">
        <v>169</v>
      </c>
      <c r="P52" s="50" t="s">
        <v>181</v>
      </c>
      <c r="Q52" s="50" t="s">
        <v>37</v>
      </c>
      <c r="R52" s="85" t="s">
        <v>37</v>
      </c>
    </row>
    <row r="53" spans="1:18" ht="39" thickBot="1" x14ac:dyDescent="0.25">
      <c r="A53" s="84" t="s">
        <v>182</v>
      </c>
      <c r="B53" s="46" t="s">
        <v>183</v>
      </c>
      <c r="C53" s="47" t="s">
        <v>22</v>
      </c>
      <c r="D53" s="56">
        <v>8</v>
      </c>
      <c r="E53" s="56">
        <v>8</v>
      </c>
      <c r="F53" s="56">
        <v>0</v>
      </c>
      <c r="G53" s="62">
        <v>0</v>
      </c>
      <c r="H53" s="121">
        <v>8</v>
      </c>
      <c r="I53" s="56">
        <v>8</v>
      </c>
      <c r="J53" s="56">
        <v>0</v>
      </c>
      <c r="K53" s="75">
        <v>0</v>
      </c>
      <c r="L53" s="68">
        <v>8</v>
      </c>
      <c r="M53" s="56">
        <v>8</v>
      </c>
      <c r="N53" s="47" t="s">
        <v>184</v>
      </c>
      <c r="O53" s="49" t="s">
        <v>24</v>
      </c>
      <c r="P53" s="50" t="s">
        <v>33</v>
      </c>
      <c r="Q53" s="50" t="s">
        <v>33</v>
      </c>
      <c r="R53" s="85" t="s">
        <v>33</v>
      </c>
    </row>
    <row r="54" spans="1:18" ht="38.25" x14ac:dyDescent="0.2">
      <c r="A54" s="84" t="s">
        <v>185</v>
      </c>
      <c r="B54" s="46" t="s">
        <v>186</v>
      </c>
      <c r="C54" s="47"/>
      <c r="D54" s="48">
        <f t="shared" ref="D54:M54" si="6">SUM(D55:D56)</f>
        <v>17.600000000000001</v>
      </c>
      <c r="E54" s="48">
        <f t="shared" si="6"/>
        <v>17.600000000000001</v>
      </c>
      <c r="F54" s="48">
        <f t="shared" si="6"/>
        <v>5.5</v>
      </c>
      <c r="G54" s="60">
        <f t="shared" si="6"/>
        <v>0</v>
      </c>
      <c r="H54" s="119">
        <f t="shared" si="6"/>
        <v>17.600000000000001</v>
      </c>
      <c r="I54" s="48">
        <f t="shared" si="6"/>
        <v>17.600000000000001</v>
      </c>
      <c r="J54" s="48">
        <f t="shared" si="6"/>
        <v>5.5</v>
      </c>
      <c r="K54" s="73">
        <f t="shared" si="6"/>
        <v>0</v>
      </c>
      <c r="L54" s="66">
        <f t="shared" si="6"/>
        <v>0</v>
      </c>
      <c r="M54" s="48">
        <f t="shared" si="6"/>
        <v>0</v>
      </c>
      <c r="N54" s="47"/>
      <c r="O54" s="49"/>
      <c r="P54" s="50"/>
      <c r="Q54" s="50"/>
      <c r="R54" s="85"/>
    </row>
    <row r="55" spans="1:18" x14ac:dyDescent="0.2">
      <c r="A55" s="86"/>
      <c r="B55" s="51"/>
      <c r="C55" s="52" t="s">
        <v>23</v>
      </c>
      <c r="D55" s="53">
        <v>8.3000000000000007</v>
      </c>
      <c r="E55" s="53">
        <v>8.3000000000000007</v>
      </c>
      <c r="F55" s="53">
        <v>2.6</v>
      </c>
      <c r="G55" s="61">
        <v>0</v>
      </c>
      <c r="H55" s="120">
        <v>8.3000000000000007</v>
      </c>
      <c r="I55" s="53">
        <v>8.3000000000000007</v>
      </c>
      <c r="J55" s="53">
        <v>2.6</v>
      </c>
      <c r="K55" s="74">
        <v>0</v>
      </c>
      <c r="L55" s="67">
        <v>0</v>
      </c>
      <c r="M55" s="53">
        <v>0</v>
      </c>
      <c r="N55" s="52"/>
      <c r="O55" s="54"/>
      <c r="P55" s="55"/>
      <c r="Q55" s="55"/>
      <c r="R55" s="87"/>
    </row>
    <row r="56" spans="1:18" ht="13.5" thickBot="1" x14ac:dyDescent="0.25">
      <c r="A56" s="86"/>
      <c r="B56" s="51"/>
      <c r="C56" s="52" t="s">
        <v>22</v>
      </c>
      <c r="D56" s="53">
        <v>9.3000000000000007</v>
      </c>
      <c r="E56" s="53">
        <v>9.3000000000000007</v>
      </c>
      <c r="F56" s="53">
        <v>2.9</v>
      </c>
      <c r="G56" s="61">
        <v>0</v>
      </c>
      <c r="H56" s="120">
        <v>9.3000000000000007</v>
      </c>
      <c r="I56" s="53">
        <v>9.3000000000000007</v>
      </c>
      <c r="J56" s="53">
        <v>2.9</v>
      </c>
      <c r="K56" s="74">
        <v>0</v>
      </c>
      <c r="L56" s="67">
        <v>0</v>
      </c>
      <c r="M56" s="53">
        <v>0</v>
      </c>
      <c r="N56" s="52"/>
      <c r="O56" s="54"/>
      <c r="P56" s="55"/>
      <c r="Q56" s="55"/>
      <c r="R56" s="87"/>
    </row>
    <row r="57" spans="1:18" ht="26.25" thickBot="1" x14ac:dyDescent="0.25">
      <c r="A57" s="82" t="s">
        <v>187</v>
      </c>
      <c r="B57" s="33" t="s">
        <v>188</v>
      </c>
      <c r="C57" s="34"/>
      <c r="D57" s="35">
        <f t="shared" ref="D57:M58" si="7">SUM(D58:D58)</f>
        <v>0</v>
      </c>
      <c r="E57" s="35">
        <f t="shared" si="7"/>
        <v>0</v>
      </c>
      <c r="F57" s="35">
        <f t="shared" si="7"/>
        <v>0</v>
      </c>
      <c r="G57" s="59">
        <f t="shared" si="7"/>
        <v>0</v>
      </c>
      <c r="H57" s="118">
        <f t="shared" si="7"/>
        <v>0</v>
      </c>
      <c r="I57" s="35">
        <f t="shared" si="7"/>
        <v>0</v>
      </c>
      <c r="J57" s="35">
        <f t="shared" si="7"/>
        <v>0</v>
      </c>
      <c r="K57" s="72">
        <f t="shared" si="7"/>
        <v>0</v>
      </c>
      <c r="L57" s="65">
        <f t="shared" si="7"/>
        <v>0</v>
      </c>
      <c r="M57" s="35">
        <f t="shared" si="7"/>
        <v>0</v>
      </c>
      <c r="N57" s="34" t="s">
        <v>189</v>
      </c>
      <c r="O57" s="36" t="s">
        <v>20</v>
      </c>
      <c r="P57" s="45" t="s">
        <v>63</v>
      </c>
      <c r="Q57" s="45" t="s">
        <v>25</v>
      </c>
      <c r="R57" s="83" t="s">
        <v>26</v>
      </c>
    </row>
    <row r="58" spans="1:18" ht="38.25" x14ac:dyDescent="0.2">
      <c r="A58" s="84" t="s">
        <v>190</v>
      </c>
      <c r="B58" s="46" t="s">
        <v>191</v>
      </c>
      <c r="C58" s="47"/>
      <c r="D58" s="48">
        <f t="shared" si="7"/>
        <v>0</v>
      </c>
      <c r="E58" s="48">
        <f t="shared" si="7"/>
        <v>0</v>
      </c>
      <c r="F58" s="48">
        <f t="shared" si="7"/>
        <v>0</v>
      </c>
      <c r="G58" s="60">
        <f t="shared" si="7"/>
        <v>0</v>
      </c>
      <c r="H58" s="119">
        <f t="shared" si="7"/>
        <v>0</v>
      </c>
      <c r="I58" s="48">
        <f t="shared" si="7"/>
        <v>0</v>
      </c>
      <c r="J58" s="48">
        <f t="shared" si="7"/>
        <v>0</v>
      </c>
      <c r="K58" s="73">
        <f t="shared" si="7"/>
        <v>0</v>
      </c>
      <c r="L58" s="66">
        <f t="shared" si="7"/>
        <v>0</v>
      </c>
      <c r="M58" s="48">
        <f t="shared" si="7"/>
        <v>0</v>
      </c>
      <c r="N58" s="47" t="s">
        <v>192</v>
      </c>
      <c r="O58" s="49" t="s">
        <v>24</v>
      </c>
      <c r="P58" s="50" t="s">
        <v>25</v>
      </c>
      <c r="Q58" s="50"/>
      <c r="R58" s="85"/>
    </row>
    <row r="59" spans="1:18" ht="13.5" thickBot="1" x14ac:dyDescent="0.25">
      <c r="A59" s="86"/>
      <c r="B59" s="51"/>
      <c r="C59" s="52"/>
      <c r="D59" s="53">
        <v>0</v>
      </c>
      <c r="E59" s="53">
        <v>0</v>
      </c>
      <c r="F59" s="53">
        <v>0</v>
      </c>
      <c r="G59" s="61">
        <v>0</v>
      </c>
      <c r="H59" s="120">
        <v>0</v>
      </c>
      <c r="I59" s="53">
        <v>0</v>
      </c>
      <c r="J59" s="53">
        <v>0</v>
      </c>
      <c r="K59" s="74">
        <v>0</v>
      </c>
      <c r="L59" s="67">
        <v>0</v>
      </c>
      <c r="M59" s="53">
        <v>0</v>
      </c>
      <c r="N59" s="52" t="s">
        <v>193</v>
      </c>
      <c r="O59" s="54" t="s">
        <v>24</v>
      </c>
      <c r="P59" s="55" t="s">
        <v>336</v>
      </c>
      <c r="Q59" s="55"/>
      <c r="R59" s="87"/>
    </row>
    <row r="60" spans="1:18" ht="26.25" thickBot="1" x14ac:dyDescent="0.25">
      <c r="A60" s="80" t="s">
        <v>194</v>
      </c>
      <c r="B60" s="29" t="s">
        <v>195</v>
      </c>
      <c r="C60" s="30"/>
      <c r="D60" s="31">
        <f t="shared" ref="D60:M60" si="8">SUM(D61:D61)</f>
        <v>1512.3000000000002</v>
      </c>
      <c r="E60" s="31">
        <f t="shared" si="8"/>
        <v>384.2</v>
      </c>
      <c r="F60" s="31">
        <f t="shared" si="8"/>
        <v>18.3</v>
      </c>
      <c r="G60" s="58">
        <f t="shared" si="8"/>
        <v>1128.0999999999999</v>
      </c>
      <c r="H60" s="117">
        <f t="shared" si="8"/>
        <v>1372.3</v>
      </c>
      <c r="I60" s="31">
        <f t="shared" si="8"/>
        <v>244.2</v>
      </c>
      <c r="J60" s="31">
        <f t="shared" si="8"/>
        <v>18.3</v>
      </c>
      <c r="K60" s="71">
        <f t="shared" si="8"/>
        <v>1128.0999999999999</v>
      </c>
      <c r="L60" s="64">
        <f t="shared" si="8"/>
        <v>994.2</v>
      </c>
      <c r="M60" s="31">
        <f t="shared" si="8"/>
        <v>894.2</v>
      </c>
      <c r="N60" s="30" t="s">
        <v>196</v>
      </c>
      <c r="O60" s="32" t="s">
        <v>21</v>
      </c>
      <c r="P60" s="44" t="s">
        <v>197</v>
      </c>
      <c r="Q60" s="44" t="s">
        <v>92</v>
      </c>
      <c r="R60" s="81" t="s">
        <v>198</v>
      </c>
    </row>
    <row r="61" spans="1:18" ht="26.25" thickBot="1" x14ac:dyDescent="0.25">
      <c r="A61" s="82" t="s">
        <v>199</v>
      </c>
      <c r="B61" s="33" t="s">
        <v>200</v>
      </c>
      <c r="C61" s="34"/>
      <c r="D61" s="35">
        <f t="shared" ref="D61:M61" si="9">D62+D64+D69+D72</f>
        <v>1512.3000000000002</v>
      </c>
      <c r="E61" s="35">
        <f t="shared" si="9"/>
        <v>384.2</v>
      </c>
      <c r="F61" s="35">
        <f t="shared" si="9"/>
        <v>18.3</v>
      </c>
      <c r="G61" s="59">
        <f t="shared" si="9"/>
        <v>1128.0999999999999</v>
      </c>
      <c r="H61" s="118">
        <f t="shared" si="9"/>
        <v>1372.3</v>
      </c>
      <c r="I61" s="35">
        <f t="shared" si="9"/>
        <v>244.2</v>
      </c>
      <c r="J61" s="35">
        <f t="shared" si="9"/>
        <v>18.3</v>
      </c>
      <c r="K61" s="72">
        <f t="shared" si="9"/>
        <v>1128.0999999999999</v>
      </c>
      <c r="L61" s="65">
        <f t="shared" si="9"/>
        <v>994.2</v>
      </c>
      <c r="M61" s="35">
        <f t="shared" si="9"/>
        <v>894.2</v>
      </c>
      <c r="N61" s="34" t="s">
        <v>201</v>
      </c>
      <c r="O61" s="36" t="s">
        <v>24</v>
      </c>
      <c r="P61" s="45" t="s">
        <v>50</v>
      </c>
      <c r="Q61" s="45" t="s">
        <v>50</v>
      </c>
      <c r="R61" s="83" t="s">
        <v>50</v>
      </c>
    </row>
    <row r="62" spans="1:18" ht="25.5" x14ac:dyDescent="0.2">
      <c r="A62" s="84" t="s">
        <v>202</v>
      </c>
      <c r="B62" s="46" t="s">
        <v>203</v>
      </c>
      <c r="C62" s="47" t="s">
        <v>22</v>
      </c>
      <c r="D62" s="48">
        <f>SUM(D63:D63)+240</f>
        <v>240</v>
      </c>
      <c r="E62" s="48">
        <f>SUM(E63:E63)+240</f>
        <v>240</v>
      </c>
      <c r="F62" s="48">
        <f>SUM(F63:F63)+18.3</f>
        <v>18.3</v>
      </c>
      <c r="G62" s="60">
        <f>SUM(G63:G63)</f>
        <v>0</v>
      </c>
      <c r="H62" s="119">
        <f>SUM(H63:H63)+100</f>
        <v>100</v>
      </c>
      <c r="I62" s="48">
        <f>SUM(I63:I63)+100</f>
        <v>100</v>
      </c>
      <c r="J62" s="48">
        <f>SUM(J63:J63)+18.3</f>
        <v>18.3</v>
      </c>
      <c r="K62" s="73">
        <f>SUM(K63:K63)</f>
        <v>0</v>
      </c>
      <c r="L62" s="66">
        <f>SUM(L63:L63)+300</f>
        <v>300</v>
      </c>
      <c r="M62" s="48">
        <f>SUM(M63:M63)+350</f>
        <v>350</v>
      </c>
      <c r="N62" s="47" t="s">
        <v>205</v>
      </c>
      <c r="O62" s="49" t="s">
        <v>24</v>
      </c>
      <c r="P62" s="50" t="s">
        <v>337</v>
      </c>
      <c r="Q62" s="50" t="s">
        <v>338</v>
      </c>
      <c r="R62" s="85" t="s">
        <v>339</v>
      </c>
    </row>
    <row r="63" spans="1:18" ht="26.25" thickBot="1" x14ac:dyDescent="0.25">
      <c r="A63" s="86"/>
      <c r="B63" s="51"/>
      <c r="C63" s="52"/>
      <c r="D63" s="53">
        <v>0</v>
      </c>
      <c r="E63" s="53">
        <v>0</v>
      </c>
      <c r="F63" s="53">
        <v>0</v>
      </c>
      <c r="G63" s="61">
        <v>0</v>
      </c>
      <c r="H63" s="120">
        <v>0</v>
      </c>
      <c r="I63" s="53">
        <v>0</v>
      </c>
      <c r="J63" s="53">
        <v>0</v>
      </c>
      <c r="K63" s="74">
        <v>0</v>
      </c>
      <c r="L63" s="67">
        <v>0</v>
      </c>
      <c r="M63" s="53">
        <v>0</v>
      </c>
      <c r="N63" s="52" t="s">
        <v>204</v>
      </c>
      <c r="O63" s="54" t="s">
        <v>24</v>
      </c>
      <c r="P63" s="55" t="s">
        <v>40</v>
      </c>
      <c r="Q63" s="55" t="s">
        <v>31</v>
      </c>
      <c r="R63" s="87" t="s">
        <v>46</v>
      </c>
    </row>
    <row r="64" spans="1:18" ht="25.5" x14ac:dyDescent="0.2">
      <c r="A64" s="84" t="s">
        <v>206</v>
      </c>
      <c r="B64" s="46" t="s">
        <v>207</v>
      </c>
      <c r="C64" s="47"/>
      <c r="D64" s="48">
        <f t="shared" ref="D64:M64" si="10">SUM(D65:D68)</f>
        <v>785.9</v>
      </c>
      <c r="E64" s="48">
        <f t="shared" si="10"/>
        <v>0</v>
      </c>
      <c r="F64" s="48">
        <f t="shared" si="10"/>
        <v>0</v>
      </c>
      <c r="G64" s="60">
        <f t="shared" si="10"/>
        <v>785.9</v>
      </c>
      <c r="H64" s="119">
        <f t="shared" si="10"/>
        <v>785.9</v>
      </c>
      <c r="I64" s="48">
        <f t="shared" si="10"/>
        <v>0</v>
      </c>
      <c r="J64" s="48">
        <f t="shared" si="10"/>
        <v>0</v>
      </c>
      <c r="K64" s="73">
        <f t="shared" si="10"/>
        <v>785.9</v>
      </c>
      <c r="L64" s="66">
        <f t="shared" si="10"/>
        <v>550</v>
      </c>
      <c r="M64" s="48">
        <f t="shared" si="10"/>
        <v>400</v>
      </c>
      <c r="N64" s="47" t="s">
        <v>209</v>
      </c>
      <c r="O64" s="49" t="s">
        <v>24</v>
      </c>
      <c r="P64" s="50" t="s">
        <v>28</v>
      </c>
      <c r="Q64" s="50"/>
      <c r="R64" s="85"/>
    </row>
    <row r="65" spans="1:22" x14ac:dyDescent="0.2">
      <c r="A65" s="86"/>
      <c r="B65" s="51"/>
      <c r="C65" s="52"/>
      <c r="D65" s="53">
        <v>0</v>
      </c>
      <c r="E65" s="53">
        <v>0</v>
      </c>
      <c r="F65" s="53">
        <v>0</v>
      </c>
      <c r="G65" s="61">
        <v>0</v>
      </c>
      <c r="H65" s="120">
        <v>0</v>
      </c>
      <c r="I65" s="53">
        <v>0</v>
      </c>
      <c r="J65" s="53">
        <v>0</v>
      </c>
      <c r="K65" s="74">
        <v>0</v>
      </c>
      <c r="L65" s="67">
        <v>0</v>
      </c>
      <c r="M65" s="53">
        <v>0</v>
      </c>
      <c r="N65" s="52" t="s">
        <v>208</v>
      </c>
      <c r="O65" s="54" t="s">
        <v>24</v>
      </c>
      <c r="P65" s="55" t="s">
        <v>34</v>
      </c>
      <c r="Q65" s="55" t="s">
        <v>45</v>
      </c>
      <c r="R65" s="87" t="s">
        <v>45</v>
      </c>
    </row>
    <row r="66" spans="1:22" ht="25.5" x14ac:dyDescent="0.2">
      <c r="A66" s="86"/>
      <c r="B66" s="51"/>
      <c r="C66" s="52"/>
      <c r="D66" s="53">
        <v>0</v>
      </c>
      <c r="E66" s="53">
        <v>0</v>
      </c>
      <c r="F66" s="53">
        <v>0</v>
      </c>
      <c r="G66" s="61">
        <v>0</v>
      </c>
      <c r="H66" s="120">
        <v>0</v>
      </c>
      <c r="I66" s="53">
        <v>0</v>
      </c>
      <c r="J66" s="53">
        <v>0</v>
      </c>
      <c r="K66" s="74">
        <v>0</v>
      </c>
      <c r="L66" s="67">
        <v>0</v>
      </c>
      <c r="M66" s="53">
        <v>0</v>
      </c>
      <c r="N66" s="52" t="s">
        <v>210</v>
      </c>
      <c r="O66" s="54" t="s">
        <v>52</v>
      </c>
      <c r="P66" s="55" t="s">
        <v>211</v>
      </c>
      <c r="Q66" s="55"/>
      <c r="R66" s="87"/>
    </row>
    <row r="67" spans="1:22" x14ac:dyDescent="0.2">
      <c r="A67" s="86"/>
      <c r="B67" s="51"/>
      <c r="C67" s="52" t="s">
        <v>23</v>
      </c>
      <c r="D67" s="53">
        <v>648</v>
      </c>
      <c r="E67" s="53">
        <v>0</v>
      </c>
      <c r="F67" s="53">
        <v>0</v>
      </c>
      <c r="G67" s="61">
        <v>648</v>
      </c>
      <c r="H67" s="120">
        <v>648</v>
      </c>
      <c r="I67" s="53">
        <v>0</v>
      </c>
      <c r="J67" s="53">
        <v>0</v>
      </c>
      <c r="K67" s="74">
        <v>648</v>
      </c>
      <c r="L67" s="67">
        <v>400</v>
      </c>
      <c r="M67" s="53">
        <v>200</v>
      </c>
      <c r="N67" s="52"/>
      <c r="O67" s="54"/>
      <c r="P67" s="55"/>
      <c r="Q67" s="55"/>
      <c r="R67" s="87"/>
    </row>
    <row r="68" spans="1:22" ht="13.5" thickBot="1" x14ac:dyDescent="0.25">
      <c r="A68" s="86"/>
      <c r="B68" s="51"/>
      <c r="C68" s="52" t="s">
        <v>22</v>
      </c>
      <c r="D68" s="53">
        <v>137.9</v>
      </c>
      <c r="E68" s="53">
        <v>0</v>
      </c>
      <c r="F68" s="53">
        <v>0</v>
      </c>
      <c r="G68" s="61">
        <v>137.9</v>
      </c>
      <c r="H68" s="120">
        <v>137.9</v>
      </c>
      <c r="I68" s="53">
        <v>0</v>
      </c>
      <c r="J68" s="53">
        <v>0</v>
      </c>
      <c r="K68" s="74">
        <v>137.9</v>
      </c>
      <c r="L68" s="67">
        <v>150</v>
      </c>
      <c r="M68" s="53">
        <v>200</v>
      </c>
      <c r="N68" s="52"/>
      <c r="O68" s="54"/>
      <c r="P68" s="55"/>
      <c r="Q68" s="55"/>
      <c r="R68" s="87"/>
    </row>
    <row r="69" spans="1:22" ht="25.5" x14ac:dyDescent="0.2">
      <c r="A69" s="84" t="s">
        <v>212</v>
      </c>
      <c r="B69" s="46" t="s">
        <v>213</v>
      </c>
      <c r="C69" s="47"/>
      <c r="D69" s="48">
        <f t="shared" ref="D69:M69" si="11">SUM(D70:D71)</f>
        <v>342.2</v>
      </c>
      <c r="E69" s="48">
        <f t="shared" si="11"/>
        <v>0</v>
      </c>
      <c r="F69" s="48">
        <f t="shared" si="11"/>
        <v>0</v>
      </c>
      <c r="G69" s="60">
        <f t="shared" si="11"/>
        <v>342.2</v>
      </c>
      <c r="H69" s="119">
        <f t="shared" si="11"/>
        <v>342.2</v>
      </c>
      <c r="I69" s="48">
        <f t="shared" si="11"/>
        <v>0</v>
      </c>
      <c r="J69" s="48">
        <f t="shared" si="11"/>
        <v>0</v>
      </c>
      <c r="K69" s="73">
        <f t="shared" si="11"/>
        <v>342.2</v>
      </c>
      <c r="L69" s="66">
        <f t="shared" si="11"/>
        <v>0</v>
      </c>
      <c r="M69" s="48">
        <f t="shared" si="11"/>
        <v>0</v>
      </c>
      <c r="N69" s="47" t="s">
        <v>214</v>
      </c>
      <c r="O69" s="49" t="s">
        <v>24</v>
      </c>
      <c r="P69" s="50" t="s">
        <v>36</v>
      </c>
      <c r="Q69" s="50" t="s">
        <v>41</v>
      </c>
      <c r="R69" s="85" t="s">
        <v>41</v>
      </c>
    </row>
    <row r="70" spans="1:22" x14ac:dyDescent="0.2">
      <c r="A70" s="86"/>
      <c r="B70" s="51"/>
      <c r="C70" s="52" t="s">
        <v>22</v>
      </c>
      <c r="D70" s="53">
        <v>0</v>
      </c>
      <c r="E70" s="53">
        <v>0</v>
      </c>
      <c r="F70" s="53">
        <v>0</v>
      </c>
      <c r="G70" s="61">
        <v>0</v>
      </c>
      <c r="H70" s="120">
        <v>0</v>
      </c>
      <c r="I70" s="53">
        <v>0</v>
      </c>
      <c r="J70" s="53">
        <v>0</v>
      </c>
      <c r="K70" s="74">
        <v>0</v>
      </c>
      <c r="L70" s="67">
        <v>0</v>
      </c>
      <c r="M70" s="53">
        <v>0</v>
      </c>
      <c r="N70" s="52"/>
      <c r="O70" s="54"/>
      <c r="P70" s="55"/>
      <c r="Q70" s="55"/>
      <c r="R70" s="87"/>
    </row>
    <row r="71" spans="1:22" ht="13.5" thickBot="1" x14ac:dyDescent="0.25">
      <c r="A71" s="86"/>
      <c r="B71" s="51"/>
      <c r="C71" s="52" t="s">
        <v>23</v>
      </c>
      <c r="D71" s="53">
        <v>342.2</v>
      </c>
      <c r="E71" s="53">
        <v>0</v>
      </c>
      <c r="F71" s="53">
        <v>0</v>
      </c>
      <c r="G71" s="61">
        <v>342.2</v>
      </c>
      <c r="H71" s="120">
        <v>342.2</v>
      </c>
      <c r="I71" s="53">
        <v>0</v>
      </c>
      <c r="J71" s="53">
        <v>0</v>
      </c>
      <c r="K71" s="74">
        <v>342.2</v>
      </c>
      <c r="L71" s="67">
        <v>0</v>
      </c>
      <c r="M71" s="53">
        <v>0</v>
      </c>
      <c r="N71" s="52"/>
      <c r="O71" s="54"/>
      <c r="P71" s="55"/>
      <c r="Q71" s="55"/>
      <c r="R71" s="87"/>
    </row>
    <row r="72" spans="1:22" ht="26.25" thickBot="1" x14ac:dyDescent="0.25">
      <c r="A72" s="88" t="s">
        <v>215</v>
      </c>
      <c r="B72" s="89" t="s">
        <v>216</v>
      </c>
      <c r="C72" s="90" t="s">
        <v>22</v>
      </c>
      <c r="D72" s="76">
        <v>144.19999999999999</v>
      </c>
      <c r="E72" s="76">
        <v>144.19999999999999</v>
      </c>
      <c r="F72" s="76">
        <v>0</v>
      </c>
      <c r="G72" s="91">
        <v>0</v>
      </c>
      <c r="H72" s="122">
        <v>144.19999999999999</v>
      </c>
      <c r="I72" s="76">
        <v>144.19999999999999</v>
      </c>
      <c r="J72" s="76">
        <v>0</v>
      </c>
      <c r="K72" s="77">
        <v>0</v>
      </c>
      <c r="L72" s="92">
        <v>144.19999999999999</v>
      </c>
      <c r="M72" s="76">
        <v>144.19999999999999</v>
      </c>
      <c r="N72" s="90" t="s">
        <v>340</v>
      </c>
      <c r="O72" s="93" t="s">
        <v>21</v>
      </c>
      <c r="P72" s="94" t="s">
        <v>344</v>
      </c>
      <c r="Q72" s="94" t="s">
        <v>342</v>
      </c>
      <c r="R72" s="95" t="s">
        <v>343</v>
      </c>
    </row>
    <row r="73" spans="1:22" s="2" customFormat="1" x14ac:dyDescent="0.2">
      <c r="A73" s="37"/>
      <c r="B73" s="37"/>
      <c r="C73" s="38"/>
      <c r="D73" s="39"/>
      <c r="E73" s="39"/>
      <c r="F73" s="39"/>
      <c r="G73" s="39"/>
      <c r="H73" s="39"/>
      <c r="I73" s="39"/>
      <c r="J73" s="39"/>
      <c r="K73" s="39"/>
      <c r="L73" s="39"/>
      <c r="M73" s="39"/>
      <c r="N73" s="38"/>
      <c r="O73" s="40"/>
      <c r="P73" s="41"/>
      <c r="Q73" s="41"/>
      <c r="R73" s="41"/>
      <c r="S73" s="1"/>
      <c r="T73" s="1"/>
      <c r="U73" s="1"/>
      <c r="V73" s="1"/>
    </row>
    <row r="74" spans="1:22" s="2" customFormat="1" x14ac:dyDescent="0.2">
      <c r="A74" s="1"/>
      <c r="B74" s="191" t="s">
        <v>219</v>
      </c>
      <c r="C74" s="192"/>
      <c r="D74" s="192"/>
      <c r="E74" s="192"/>
      <c r="F74" s="192"/>
      <c r="G74" s="192"/>
      <c r="H74" s="1"/>
      <c r="I74" s="1"/>
      <c r="J74" s="1"/>
      <c r="K74" s="1"/>
      <c r="L74" s="1"/>
      <c r="M74" s="1"/>
      <c r="N74" s="1"/>
      <c r="O74" s="1"/>
      <c r="P74" s="1"/>
      <c r="Q74" s="1"/>
      <c r="R74" s="1"/>
    </row>
    <row r="75" spans="1:22" s="2" customFormat="1" ht="13.5" thickBot="1" x14ac:dyDescent="0.25">
      <c r="A75" s="1"/>
      <c r="B75" s="43"/>
      <c r="C75" s="43"/>
      <c r="D75" s="43"/>
      <c r="E75" s="43"/>
      <c r="F75" s="43"/>
      <c r="G75" s="43" t="s">
        <v>220</v>
      </c>
      <c r="H75" s="1"/>
      <c r="I75" s="1"/>
      <c r="J75" s="1"/>
      <c r="K75" s="1"/>
      <c r="L75" s="1"/>
      <c r="M75" s="1"/>
      <c r="N75" s="1"/>
      <c r="O75" s="1"/>
      <c r="P75" s="1"/>
      <c r="Q75" s="1"/>
      <c r="R75" s="1"/>
    </row>
    <row r="76" spans="1:22" s="2" customFormat="1" ht="76.5" x14ac:dyDescent="0.2">
      <c r="A76" s="1"/>
      <c r="B76" s="102" t="s">
        <v>221</v>
      </c>
      <c r="C76" s="103"/>
      <c r="D76" s="104" t="s">
        <v>222</v>
      </c>
      <c r="E76" s="98" t="s">
        <v>5</v>
      </c>
      <c r="F76" s="105" t="s">
        <v>223</v>
      </c>
      <c r="G76" s="106" t="s">
        <v>224</v>
      </c>
      <c r="H76" s="1"/>
      <c r="I76" s="1"/>
      <c r="J76" s="1"/>
      <c r="K76" s="1"/>
      <c r="L76" s="1"/>
      <c r="M76" s="1"/>
      <c r="N76" s="1"/>
      <c r="O76" s="1"/>
      <c r="P76" s="1"/>
      <c r="Q76" s="1"/>
      <c r="R76" s="1"/>
    </row>
    <row r="77" spans="1:22" s="2" customFormat="1" x14ac:dyDescent="0.2">
      <c r="A77" s="1"/>
      <c r="B77" s="107" t="s">
        <v>225</v>
      </c>
      <c r="C77" s="4"/>
      <c r="D77" s="96">
        <v>6727.2</v>
      </c>
      <c r="E77" s="99">
        <v>6381.8</v>
      </c>
      <c r="F77" s="5">
        <v>6397.5</v>
      </c>
      <c r="G77" s="108">
        <v>6443.2</v>
      </c>
      <c r="H77" s="1"/>
      <c r="I77" s="1"/>
      <c r="J77" s="1"/>
      <c r="K77" s="1"/>
      <c r="L77" s="1"/>
      <c r="M77" s="1"/>
      <c r="N77" s="1"/>
      <c r="O77" s="1"/>
      <c r="P77" s="1"/>
      <c r="Q77" s="1"/>
      <c r="R77" s="1"/>
    </row>
    <row r="78" spans="1:22" s="2" customFormat="1" x14ac:dyDescent="0.2">
      <c r="A78" s="1"/>
      <c r="B78" s="109" t="s">
        <v>226</v>
      </c>
      <c r="C78" s="3"/>
      <c r="D78" s="97">
        <v>5195.3</v>
      </c>
      <c r="E78" s="100">
        <v>5055.3</v>
      </c>
      <c r="F78" s="6">
        <v>6397.5</v>
      </c>
      <c r="G78" s="110">
        <v>6443.2</v>
      </c>
      <c r="H78" s="1"/>
      <c r="I78" s="1"/>
      <c r="J78" s="1"/>
      <c r="K78" s="1"/>
      <c r="L78" s="1"/>
      <c r="M78" s="1"/>
      <c r="N78" s="1"/>
      <c r="O78" s="1"/>
      <c r="P78" s="1"/>
      <c r="Q78" s="1"/>
      <c r="R78" s="1"/>
    </row>
    <row r="79" spans="1:22" s="2" customFormat="1" x14ac:dyDescent="0.2">
      <c r="A79" s="1"/>
      <c r="B79" s="109" t="s">
        <v>227</v>
      </c>
      <c r="C79" s="3"/>
      <c r="D79" s="97">
        <v>369.3</v>
      </c>
      <c r="E79" s="100">
        <v>369.3</v>
      </c>
      <c r="F79" s="6">
        <v>0</v>
      </c>
      <c r="G79" s="110">
        <v>0</v>
      </c>
      <c r="H79" s="1"/>
      <c r="I79" s="1"/>
      <c r="J79" s="1"/>
      <c r="K79" s="1"/>
      <c r="L79" s="1"/>
      <c r="M79" s="1"/>
      <c r="N79" s="1"/>
      <c r="O79" s="1"/>
      <c r="P79" s="1"/>
      <c r="Q79" s="1"/>
      <c r="R79" s="1"/>
    </row>
    <row r="80" spans="1:22" s="2" customFormat="1" x14ac:dyDescent="0.2">
      <c r="A80" s="1"/>
      <c r="B80" s="109" t="s">
        <v>228</v>
      </c>
      <c r="C80" s="3"/>
      <c r="D80" s="97">
        <v>1531.9</v>
      </c>
      <c r="E80" s="100">
        <v>1326.5</v>
      </c>
      <c r="F80" s="6">
        <v>0</v>
      </c>
      <c r="G80" s="110">
        <v>0</v>
      </c>
      <c r="H80" s="1"/>
      <c r="I80" s="1"/>
      <c r="J80" s="1"/>
      <c r="K80" s="1"/>
      <c r="L80" s="1"/>
      <c r="M80" s="1"/>
      <c r="N80" s="1"/>
      <c r="O80" s="1"/>
      <c r="P80" s="1"/>
      <c r="Q80" s="1"/>
      <c r="R80" s="1"/>
    </row>
    <row r="81" spans="1:18" s="2" customFormat="1" x14ac:dyDescent="0.2">
      <c r="A81" s="1"/>
      <c r="B81" s="107" t="s">
        <v>229</v>
      </c>
      <c r="C81" s="4"/>
      <c r="D81" s="96">
        <v>6727.2</v>
      </c>
      <c r="E81" s="99">
        <v>6381.8</v>
      </c>
      <c r="F81" s="5">
        <v>6397.5</v>
      </c>
      <c r="G81" s="108">
        <v>6443.2</v>
      </c>
      <c r="H81" s="1"/>
      <c r="I81" s="1"/>
      <c r="J81" s="1"/>
      <c r="K81" s="1"/>
      <c r="L81" s="1"/>
      <c r="M81" s="1"/>
      <c r="N81" s="1"/>
      <c r="O81" s="1"/>
      <c r="P81" s="1"/>
      <c r="Q81" s="1"/>
      <c r="R81" s="1"/>
    </row>
    <row r="82" spans="1:18" s="2" customFormat="1" x14ac:dyDescent="0.2">
      <c r="A82" s="1"/>
      <c r="B82" s="111" t="s">
        <v>230</v>
      </c>
      <c r="C82" s="3"/>
      <c r="D82" s="97">
        <v>6727.2</v>
      </c>
      <c r="E82" s="100">
        <v>6381.8</v>
      </c>
      <c r="F82" s="6">
        <v>6397.5</v>
      </c>
      <c r="G82" s="110">
        <v>6443.2</v>
      </c>
      <c r="H82" s="1"/>
      <c r="I82" s="1"/>
      <c r="J82" s="1"/>
      <c r="K82" s="1"/>
      <c r="L82" s="1"/>
      <c r="M82" s="1"/>
      <c r="N82" s="1"/>
      <c r="O82" s="1"/>
      <c r="P82" s="1"/>
      <c r="Q82" s="1"/>
      <c r="R82" s="1"/>
    </row>
    <row r="83" spans="1:18" s="2" customFormat="1" ht="25.5" x14ac:dyDescent="0.2">
      <c r="A83" s="1"/>
      <c r="B83" s="111" t="s">
        <v>231</v>
      </c>
      <c r="C83" s="3"/>
      <c r="D83" s="97">
        <v>6727.2</v>
      </c>
      <c r="E83" s="100">
        <v>6381.8</v>
      </c>
      <c r="F83" s="6">
        <v>6397.5</v>
      </c>
      <c r="G83" s="110">
        <v>6443.2</v>
      </c>
      <c r="H83" s="1"/>
      <c r="I83" s="1"/>
      <c r="J83" s="1"/>
      <c r="K83" s="1"/>
      <c r="L83" s="1"/>
      <c r="M83" s="1"/>
      <c r="N83" s="1"/>
      <c r="O83" s="1"/>
      <c r="P83" s="1"/>
      <c r="Q83" s="1"/>
      <c r="R83" s="1"/>
    </row>
    <row r="84" spans="1:18" s="2" customFormat="1" x14ac:dyDescent="0.2">
      <c r="A84" s="1"/>
      <c r="B84" s="111" t="s">
        <v>232</v>
      </c>
      <c r="C84" s="3"/>
      <c r="D84" s="97">
        <v>5669.3</v>
      </c>
      <c r="E84" s="100">
        <v>5323.9</v>
      </c>
      <c r="F84" s="6">
        <v>5969.5</v>
      </c>
      <c r="G84" s="110">
        <v>6238.2</v>
      </c>
      <c r="H84" s="1"/>
      <c r="I84" s="1"/>
      <c r="J84" s="1"/>
      <c r="K84" s="1"/>
      <c r="L84" s="1"/>
      <c r="M84" s="1"/>
      <c r="N84" s="1"/>
      <c r="O84" s="1"/>
      <c r="P84" s="1"/>
      <c r="Q84" s="1"/>
      <c r="R84" s="1"/>
    </row>
    <row r="85" spans="1:18" s="2" customFormat="1" ht="25.5" x14ac:dyDescent="0.2">
      <c r="A85" s="1"/>
      <c r="B85" s="111" t="s">
        <v>233</v>
      </c>
      <c r="C85" s="3"/>
      <c r="D85" s="97">
        <v>1057.9000000000001</v>
      </c>
      <c r="E85" s="100">
        <v>1057.9000000000001</v>
      </c>
      <c r="F85" s="6">
        <v>428</v>
      </c>
      <c r="G85" s="110">
        <v>205</v>
      </c>
      <c r="H85" s="1"/>
      <c r="I85" s="1"/>
      <c r="J85" s="1"/>
      <c r="K85" s="1"/>
      <c r="L85" s="1"/>
      <c r="M85" s="1"/>
      <c r="N85" s="1"/>
      <c r="O85" s="1"/>
      <c r="P85" s="1"/>
      <c r="Q85" s="1"/>
      <c r="R85" s="1"/>
    </row>
    <row r="86" spans="1:18" s="2" customFormat="1" x14ac:dyDescent="0.2">
      <c r="A86" s="1"/>
      <c r="B86" s="111" t="s">
        <v>234</v>
      </c>
      <c r="C86" s="3"/>
      <c r="D86" s="97">
        <v>0</v>
      </c>
      <c r="E86" s="100">
        <v>0</v>
      </c>
      <c r="F86" s="6">
        <v>0</v>
      </c>
      <c r="G86" s="110">
        <v>0</v>
      </c>
      <c r="H86" s="1"/>
      <c r="I86" s="1"/>
      <c r="J86" s="1"/>
      <c r="K86" s="1"/>
      <c r="L86" s="1"/>
      <c r="M86" s="1"/>
      <c r="N86" s="1"/>
      <c r="O86" s="1"/>
      <c r="P86" s="1"/>
      <c r="Q86" s="1"/>
      <c r="R86" s="1"/>
    </row>
    <row r="87" spans="1:18" s="2" customFormat="1" ht="25.5" x14ac:dyDescent="0.2">
      <c r="A87" s="1"/>
      <c r="B87" s="111" t="s">
        <v>235</v>
      </c>
      <c r="C87" s="3"/>
      <c r="D87" s="97">
        <v>0</v>
      </c>
      <c r="E87" s="100">
        <v>0</v>
      </c>
      <c r="F87" s="6">
        <v>0</v>
      </c>
      <c r="G87" s="110">
        <v>0</v>
      </c>
      <c r="H87" s="1"/>
      <c r="I87" s="1"/>
      <c r="J87" s="1"/>
      <c r="K87" s="1"/>
      <c r="L87" s="1"/>
      <c r="M87" s="1"/>
      <c r="N87" s="1"/>
      <c r="O87" s="1"/>
      <c r="P87" s="1"/>
      <c r="Q87" s="1"/>
      <c r="R87" s="1"/>
    </row>
    <row r="88" spans="1:18" s="2" customFormat="1" ht="13.5" thickBot="1" x14ac:dyDescent="0.25">
      <c r="A88" s="1"/>
      <c r="B88" s="112" t="s">
        <v>236</v>
      </c>
      <c r="C88" s="113"/>
      <c r="D88" s="114">
        <v>0</v>
      </c>
      <c r="E88" s="101">
        <v>0</v>
      </c>
      <c r="F88" s="115">
        <v>0</v>
      </c>
      <c r="G88" s="116">
        <v>0</v>
      </c>
      <c r="H88" s="1"/>
      <c r="I88" s="1"/>
      <c r="J88" s="1"/>
      <c r="K88" s="1"/>
      <c r="L88" s="1"/>
      <c r="M88" s="1"/>
      <c r="N88" s="1"/>
      <c r="O88" s="1"/>
      <c r="P88" s="1"/>
      <c r="Q88" s="1"/>
      <c r="R88" s="1"/>
    </row>
    <row r="89" spans="1:18" s="2" customFormat="1" x14ac:dyDescent="0.2">
      <c r="A89" s="1"/>
      <c r="B89" s="1"/>
      <c r="C89" s="1"/>
      <c r="D89" s="1"/>
      <c r="E89" s="1"/>
      <c r="F89" s="1"/>
      <c r="G89" s="1"/>
      <c r="H89" s="1"/>
      <c r="I89" s="1"/>
      <c r="J89" s="1"/>
      <c r="K89" s="1"/>
      <c r="L89" s="1"/>
      <c r="M89" s="1"/>
      <c r="N89" s="1"/>
      <c r="O89" s="1"/>
      <c r="P89" s="1"/>
      <c r="Q89" s="1"/>
      <c r="R89" s="1"/>
    </row>
    <row r="90" spans="1:18" s="2" customFormat="1" x14ac:dyDescent="0.2">
      <c r="A90" s="1"/>
      <c r="B90" s="1"/>
      <c r="C90" s="1"/>
      <c r="D90" s="1"/>
      <c r="E90" s="1"/>
      <c r="F90" s="1"/>
      <c r="G90" s="1"/>
      <c r="H90" s="1"/>
      <c r="I90" s="1"/>
      <c r="J90" s="1"/>
      <c r="K90" s="1"/>
      <c r="L90" s="1"/>
      <c r="M90" s="1"/>
      <c r="N90" s="1"/>
      <c r="O90" s="1"/>
      <c r="P90" s="1"/>
      <c r="Q90" s="1"/>
      <c r="R90" s="1"/>
    </row>
    <row r="91" spans="1:18" s="2" customFormat="1" x14ac:dyDescent="0.2">
      <c r="A91" s="1"/>
      <c r="B91" s="1"/>
      <c r="C91" s="1"/>
      <c r="D91" s="1"/>
      <c r="E91" s="1"/>
      <c r="F91" s="1"/>
      <c r="G91" s="1"/>
      <c r="H91" s="1"/>
      <c r="I91" s="1"/>
      <c r="J91" s="1"/>
      <c r="K91" s="1"/>
      <c r="L91" s="1"/>
      <c r="M91" s="1"/>
      <c r="N91" s="1"/>
      <c r="O91" s="1"/>
      <c r="P91" s="1"/>
      <c r="Q91" s="1"/>
      <c r="R91" s="1"/>
    </row>
    <row r="92" spans="1:18" s="2" customFormat="1" x14ac:dyDescent="0.2">
      <c r="A92" s="1"/>
      <c r="B92" s="1"/>
      <c r="C92" s="1"/>
      <c r="D92" s="1"/>
      <c r="E92" s="1"/>
      <c r="F92" s="1"/>
      <c r="G92" s="1"/>
      <c r="H92" s="1"/>
      <c r="I92" s="1"/>
      <c r="J92" s="1"/>
      <c r="K92" s="1"/>
      <c r="L92" s="1"/>
      <c r="M92" s="1"/>
      <c r="N92" s="1"/>
      <c r="O92" s="1"/>
      <c r="P92" s="1"/>
      <c r="Q92" s="1"/>
      <c r="R92" s="1"/>
    </row>
  </sheetData>
  <mergeCells count="20">
    <mergeCell ref="A1:R1"/>
    <mergeCell ref="A3:A5"/>
    <mergeCell ref="B3:B5"/>
    <mergeCell ref="C3:C5"/>
    <mergeCell ref="D4:D5"/>
    <mergeCell ref="G4:G5"/>
    <mergeCell ref="H4:H5"/>
    <mergeCell ref="K4:K5"/>
    <mergeCell ref="L3:L5"/>
    <mergeCell ref="M3:M5"/>
    <mergeCell ref="N4:N5"/>
    <mergeCell ref="O4:O5"/>
    <mergeCell ref="D3:G3"/>
    <mergeCell ref="Q2:R2"/>
    <mergeCell ref="B74:G74"/>
    <mergeCell ref="H3:K3"/>
    <mergeCell ref="N3:R3"/>
    <mergeCell ref="E4:F4"/>
    <mergeCell ref="I4:J4"/>
    <mergeCell ref="P4:R4"/>
  </mergeCells>
  <pageMargins left="0.4" right="0.4" top="0.4" bottom="0.4" header="0.4" footer="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D31" sqref="D31"/>
    </sheetView>
  </sheetViews>
  <sheetFormatPr defaultColWidth="9.140625" defaultRowHeight="15" x14ac:dyDescent="0.25"/>
  <cols>
    <col min="1" max="1" width="36.140625" style="7" customWidth="1"/>
    <col min="2" max="2" width="0" style="7" hidden="1" customWidth="1"/>
    <col min="3" max="4" width="12.42578125" style="7" customWidth="1"/>
    <col min="5" max="5" width="10.28515625" style="7" customWidth="1"/>
    <col min="6" max="6" width="1.5703125" style="7" customWidth="1"/>
    <col min="7" max="7" width="8.7109375" style="7" customWidth="1"/>
    <col min="8" max="8" width="10.28515625" style="7" customWidth="1"/>
    <col min="9" max="9" width="0" style="7" hidden="1" customWidth="1"/>
    <col min="10" max="16384" width="9.140625" style="7"/>
  </cols>
  <sheetData>
    <row r="2" spans="1:8" x14ac:dyDescent="0.25">
      <c r="A2" s="152" t="s">
        <v>219</v>
      </c>
      <c r="B2" s="144"/>
      <c r="C2" s="144"/>
      <c r="D2" s="144"/>
      <c r="E2" s="144"/>
      <c r="F2" s="144"/>
      <c r="G2" s="144"/>
      <c r="H2" s="144"/>
    </row>
    <row r="4" spans="1:8" x14ac:dyDescent="0.25">
      <c r="G4" s="218" t="s">
        <v>312</v>
      </c>
      <c r="H4" s="144"/>
    </row>
    <row r="6" spans="1:8" ht="63.75" x14ac:dyDescent="0.25">
      <c r="A6" s="16" t="s">
        <v>221</v>
      </c>
      <c r="C6" s="16" t="s">
        <v>313</v>
      </c>
      <c r="D6" s="16" t="s">
        <v>314</v>
      </c>
      <c r="E6" s="16" t="s">
        <v>315</v>
      </c>
      <c r="F6" s="219" t="s">
        <v>316</v>
      </c>
      <c r="G6" s="141"/>
      <c r="H6" s="16" t="s">
        <v>317</v>
      </c>
    </row>
    <row r="7" spans="1:8" x14ac:dyDescent="0.25">
      <c r="A7" s="17" t="s">
        <v>225</v>
      </c>
      <c r="C7" s="18">
        <v>2003.3</v>
      </c>
      <c r="D7" s="18">
        <v>6727.2</v>
      </c>
      <c r="E7" s="18">
        <v>6521.8</v>
      </c>
      <c r="F7" s="217">
        <v>6397.5</v>
      </c>
      <c r="G7" s="141"/>
      <c r="H7" s="18">
        <v>6443.2</v>
      </c>
    </row>
    <row r="8" spans="1:8" x14ac:dyDescent="0.25">
      <c r="A8" s="17" t="s">
        <v>226</v>
      </c>
      <c r="C8" s="18">
        <v>1976.7</v>
      </c>
      <c r="D8" s="18">
        <v>5195.3</v>
      </c>
      <c r="E8" s="18">
        <v>5195.3</v>
      </c>
      <c r="F8" s="217">
        <v>6397.5</v>
      </c>
      <c r="G8" s="141"/>
      <c r="H8" s="18">
        <v>6443.2</v>
      </c>
    </row>
    <row r="9" spans="1:8" x14ac:dyDescent="0.25">
      <c r="A9" s="17" t="s">
        <v>227</v>
      </c>
      <c r="C9" s="18">
        <v>116.6</v>
      </c>
      <c r="D9" s="18">
        <v>369.3</v>
      </c>
      <c r="E9" s="18">
        <v>369.3</v>
      </c>
      <c r="F9" s="217">
        <v>0</v>
      </c>
      <c r="G9" s="141"/>
      <c r="H9" s="18">
        <v>0</v>
      </c>
    </row>
    <row r="10" spans="1:8" x14ac:dyDescent="0.25">
      <c r="A10" s="17" t="s">
        <v>228</v>
      </c>
      <c r="C10" s="18">
        <v>26.6</v>
      </c>
      <c r="D10" s="18">
        <v>1531.9</v>
      </c>
      <c r="E10" s="18">
        <v>1326.5</v>
      </c>
      <c r="F10" s="217">
        <v>0</v>
      </c>
      <c r="G10" s="141"/>
      <c r="H10" s="18">
        <v>0</v>
      </c>
    </row>
    <row r="11" spans="1:8" x14ac:dyDescent="0.25">
      <c r="A11" s="17" t="s">
        <v>229</v>
      </c>
      <c r="C11" s="18">
        <v>2003.3</v>
      </c>
      <c r="D11" s="18">
        <v>6727.2</v>
      </c>
      <c r="E11" s="18">
        <v>6521.8</v>
      </c>
      <c r="F11" s="217">
        <v>6397.5</v>
      </c>
      <c r="G11" s="141"/>
      <c r="H11" s="18">
        <v>6443.2</v>
      </c>
    </row>
    <row r="12" spans="1:8" x14ac:dyDescent="0.25">
      <c r="A12" s="19" t="s">
        <v>230</v>
      </c>
      <c r="C12" s="18">
        <v>2003.3</v>
      </c>
      <c r="D12" s="18">
        <v>6727.2</v>
      </c>
      <c r="E12" s="18">
        <v>6521.8</v>
      </c>
      <c r="F12" s="217">
        <v>6397.5</v>
      </c>
      <c r="G12" s="141"/>
      <c r="H12" s="18">
        <v>6443.2</v>
      </c>
    </row>
    <row r="13" spans="1:8" ht="25.5" x14ac:dyDescent="0.25">
      <c r="A13" s="19" t="s">
        <v>231</v>
      </c>
      <c r="C13" s="18">
        <v>2003.3</v>
      </c>
      <c r="D13" s="18">
        <v>6727.2</v>
      </c>
      <c r="E13" s="18">
        <v>6521.8</v>
      </c>
      <c r="F13" s="217">
        <v>6397.5</v>
      </c>
      <c r="G13" s="141"/>
      <c r="H13" s="18">
        <v>6443.2</v>
      </c>
    </row>
    <row r="14" spans="1:8" x14ac:dyDescent="0.25">
      <c r="A14" s="19" t="s">
        <v>232</v>
      </c>
      <c r="C14" s="18">
        <v>1986</v>
      </c>
      <c r="D14" s="18">
        <v>5669.3</v>
      </c>
      <c r="E14" s="18">
        <v>5463.9</v>
      </c>
      <c r="F14" s="217">
        <v>5969.5</v>
      </c>
      <c r="G14" s="141"/>
      <c r="H14" s="18">
        <v>6238.2</v>
      </c>
    </row>
    <row r="15" spans="1:8" ht="25.5" x14ac:dyDescent="0.25">
      <c r="A15" s="19" t="s">
        <v>233</v>
      </c>
      <c r="C15" s="18">
        <v>17.3</v>
      </c>
      <c r="D15" s="18">
        <v>1057.9000000000001</v>
      </c>
      <c r="E15" s="18">
        <v>1057.9000000000001</v>
      </c>
      <c r="F15" s="217">
        <v>428</v>
      </c>
      <c r="G15" s="141"/>
      <c r="H15" s="18">
        <v>205</v>
      </c>
    </row>
    <row r="16" spans="1:8" x14ac:dyDescent="0.25">
      <c r="A16" s="19" t="s">
        <v>234</v>
      </c>
      <c r="C16" s="18">
        <v>0</v>
      </c>
      <c r="D16" s="18">
        <v>0</v>
      </c>
      <c r="E16" s="18">
        <v>0</v>
      </c>
      <c r="F16" s="217">
        <v>0</v>
      </c>
      <c r="G16" s="141"/>
      <c r="H16" s="18">
        <v>0</v>
      </c>
    </row>
    <row r="17" spans="1:8" ht="25.5" x14ac:dyDescent="0.25">
      <c r="A17" s="19" t="s">
        <v>235</v>
      </c>
      <c r="C17" s="18">
        <v>0</v>
      </c>
      <c r="D17" s="18">
        <v>0</v>
      </c>
      <c r="E17" s="18">
        <v>0</v>
      </c>
      <c r="F17" s="217">
        <v>0</v>
      </c>
      <c r="G17" s="141"/>
      <c r="H17" s="18">
        <v>0</v>
      </c>
    </row>
    <row r="18" spans="1:8" x14ac:dyDescent="0.25">
      <c r="A18" s="19" t="s">
        <v>236</v>
      </c>
      <c r="C18" s="18">
        <v>0</v>
      </c>
      <c r="D18" s="18">
        <v>0</v>
      </c>
      <c r="E18" s="18">
        <v>0</v>
      </c>
      <c r="F18" s="217">
        <v>0</v>
      </c>
      <c r="G18" s="141"/>
      <c r="H18" s="18">
        <v>0</v>
      </c>
    </row>
    <row r="20" spans="1:8" x14ac:dyDescent="0.25">
      <c r="A20" s="20" t="s">
        <v>318</v>
      </c>
    </row>
  </sheetData>
  <mergeCells count="15">
    <mergeCell ref="F16:G16"/>
    <mergeCell ref="F17:G17"/>
    <mergeCell ref="F18:G18"/>
    <mergeCell ref="F15:G15"/>
    <mergeCell ref="A2:H2"/>
    <mergeCell ref="G4:H4"/>
    <mergeCell ref="F6:G6"/>
    <mergeCell ref="F7:G7"/>
    <mergeCell ref="F8:G8"/>
    <mergeCell ref="F9:G9"/>
    <mergeCell ref="F10:G10"/>
    <mergeCell ref="F11:G11"/>
    <mergeCell ref="F12:G12"/>
    <mergeCell ref="F13:G13"/>
    <mergeCell ref="F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28 Infr.priež. pr. aprašym.</vt:lpstr>
      <vt:lpstr>28 Infrastr. priež. aprašymas</vt:lpstr>
      <vt:lpstr>28 Infrast. finansav.</vt:lpstr>
      <vt:lpstr>Lapas2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2019-12-06T14:02:32Z</cp:lastPrinted>
  <dcterms:created xsi:type="dcterms:W3CDTF">2019-11-13T13:52:30Z</dcterms:created>
  <dcterms:modified xsi:type="dcterms:W3CDTF">2019-12-09T13:19:14Z</dcterms:modified>
</cp:coreProperties>
</file>