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510" yWindow="660" windowWidth="27495" windowHeight="9540"/>
  </bookViews>
  <sheets>
    <sheet name="25 Kūno kult. pr.aprašym." sheetId="3" r:id="rId1"/>
    <sheet name="25 Kūno kult. finansav." sheetId="2" r:id="rId2"/>
    <sheet name="Lapas1" sheetId="5" state="hidden" r:id="rId3"/>
  </sheets>
  <calcPr calcId="162913"/>
</workbook>
</file>

<file path=xl/calcChain.xml><?xml version="1.0" encoding="utf-8"?>
<calcChain xmlns="http://schemas.openxmlformats.org/spreadsheetml/2006/main">
  <c r="M26" i="2" l="1"/>
  <c r="L26" i="2"/>
  <c r="K26" i="2"/>
  <c r="J26" i="2"/>
  <c r="I26" i="2"/>
  <c r="H26" i="2"/>
  <c r="G26" i="2"/>
  <c r="F26" i="2"/>
  <c r="E26" i="2"/>
  <c r="D26" i="2"/>
  <c r="M23" i="2"/>
  <c r="L23" i="2"/>
  <c r="K23" i="2"/>
  <c r="J23" i="2"/>
  <c r="I23" i="2"/>
  <c r="H23" i="2"/>
  <c r="G23" i="2"/>
  <c r="F23" i="2"/>
  <c r="E23" i="2"/>
  <c r="D23" i="2"/>
  <c r="M20" i="2"/>
  <c r="L20" i="2"/>
  <c r="K20" i="2"/>
  <c r="K18" i="2" s="1"/>
  <c r="J20" i="2"/>
  <c r="J18" i="2" s="1"/>
  <c r="I20" i="2"/>
  <c r="H20" i="2"/>
  <c r="G20" i="2"/>
  <c r="G18" i="2" s="1"/>
  <c r="F20" i="2"/>
  <c r="F18" i="2" s="1"/>
  <c r="E20" i="2"/>
  <c r="D20" i="2"/>
  <c r="M18" i="2"/>
  <c r="L18" i="2"/>
  <c r="I18" i="2"/>
  <c r="H18" i="2"/>
  <c r="E18" i="2"/>
  <c r="D18" i="2"/>
  <c r="M16" i="2"/>
  <c r="L16" i="2"/>
  <c r="K16" i="2"/>
  <c r="J16" i="2"/>
  <c r="I16" i="2"/>
  <c r="H16" i="2"/>
  <c r="G16" i="2"/>
  <c r="F16" i="2"/>
  <c r="E16" i="2"/>
  <c r="D16" i="2"/>
  <c r="M12" i="2"/>
  <c r="L12" i="2"/>
  <c r="K12" i="2"/>
  <c r="J12" i="2"/>
  <c r="I12" i="2"/>
  <c r="H12" i="2"/>
  <c r="G12" i="2"/>
  <c r="F12" i="2"/>
  <c r="E12" i="2"/>
  <c r="D12" i="2"/>
  <c r="M10" i="2"/>
  <c r="L10" i="2"/>
  <c r="K10" i="2"/>
  <c r="K9" i="2" s="1"/>
  <c r="K8" i="2" s="1"/>
  <c r="K7" i="2" s="1"/>
  <c r="J10" i="2"/>
  <c r="J9" i="2" s="1"/>
  <c r="J8" i="2" s="1"/>
  <c r="J7" i="2" s="1"/>
  <c r="I10" i="2"/>
  <c r="H10" i="2"/>
  <c r="G10" i="2"/>
  <c r="G9" i="2" s="1"/>
  <c r="G8" i="2" s="1"/>
  <c r="G7" i="2" s="1"/>
  <c r="F10" i="2"/>
  <c r="F9" i="2" s="1"/>
  <c r="F8" i="2" s="1"/>
  <c r="F7" i="2" s="1"/>
  <c r="E10" i="2"/>
  <c r="D10" i="2"/>
  <c r="M9" i="2"/>
  <c r="M8" i="2" s="1"/>
  <c r="M7" i="2" s="1"/>
  <c r="L9" i="2"/>
  <c r="L8" i="2" s="1"/>
  <c r="L7" i="2" s="1"/>
  <c r="I9" i="2"/>
  <c r="I8" i="2" s="1"/>
  <c r="I7" i="2" s="1"/>
  <c r="H9" i="2"/>
  <c r="H8" i="2" s="1"/>
  <c r="H7" i="2" s="1"/>
  <c r="E9" i="2"/>
  <c r="E8" i="2" s="1"/>
  <c r="E7" i="2" s="1"/>
  <c r="D9" i="2"/>
  <c r="D8" i="2" s="1"/>
  <c r="D7" i="2" s="1"/>
</calcChain>
</file>

<file path=xl/sharedStrings.xml><?xml version="1.0" encoding="utf-8"?>
<sst xmlns="http://schemas.openxmlformats.org/spreadsheetml/2006/main" count="366" uniqueCount="158">
  <si>
    <t>2020-2022 m. strateginio veiklos plano programos tikslų, uždavinių, priemonių, priemonių išlaidų ir kriterijų suvestinė</t>
  </si>
  <si>
    <t>Kodas</t>
  </si>
  <si>
    <t>Pavadinimas</t>
  </si>
  <si>
    <t>SP lėšos</t>
  </si>
  <si>
    <t>Lėšų poreikis biudžetiniams 2020-iesiems metams</t>
  </si>
  <si>
    <t>2020-ųjų metų lėšų projektas</t>
  </si>
  <si>
    <t>Produkto /Rezultato</t>
  </si>
  <si>
    <t>Iš viso</t>
  </si>
  <si>
    <t>Išlaidoms</t>
  </si>
  <si>
    <t>Turtui įsigyti.</t>
  </si>
  <si>
    <t>Turtui įsigyti</t>
  </si>
  <si>
    <t>Rodiklis</t>
  </si>
  <si>
    <t>Mato vnt.</t>
  </si>
  <si>
    <t>Planas</t>
  </si>
  <si>
    <t>Iš jų darbo užmokesčiui</t>
  </si>
  <si>
    <t>iš viso</t>
  </si>
  <si>
    <t>2020</t>
  </si>
  <si>
    <t>2021</t>
  </si>
  <si>
    <t>2022</t>
  </si>
  <si>
    <t>proc.</t>
  </si>
  <si>
    <t>žm.</t>
  </si>
  <si>
    <t>SB</t>
  </si>
  <si>
    <t>KT</t>
  </si>
  <si>
    <t>vnt.</t>
  </si>
  <si>
    <t>16,00</t>
  </si>
  <si>
    <t>VB</t>
  </si>
  <si>
    <t>35,00</t>
  </si>
  <si>
    <t>20,00</t>
  </si>
  <si>
    <t>10,00</t>
  </si>
  <si>
    <t>5,00</t>
  </si>
  <si>
    <t>4,00</t>
  </si>
  <si>
    <t>40,00</t>
  </si>
  <si>
    <t>9,00</t>
  </si>
  <si>
    <t>150,00</t>
  </si>
  <si>
    <t>140,00</t>
  </si>
  <si>
    <t>Finansuotų projektų skaičius</t>
  </si>
  <si>
    <t>5.500,00</t>
  </si>
  <si>
    <t>4.600,00</t>
  </si>
  <si>
    <t>4.700,00</t>
  </si>
  <si>
    <t>45,00</t>
  </si>
  <si>
    <t>65,00</t>
  </si>
  <si>
    <t>Renginių dalyvių skaičius</t>
  </si>
  <si>
    <t>25</t>
  </si>
  <si>
    <t>Kūno kultūros ir sporto programa</t>
  </si>
  <si>
    <t>25.01</t>
  </si>
  <si>
    <t>Sudaryti sąlygas gyventojams sportuoti ir siekti sportinio meistriškumo</t>
  </si>
  <si>
    <t>Organizuotai sportuojančių gyventojų dalis</t>
  </si>
  <si>
    <t>6,30</t>
  </si>
  <si>
    <t>6,50</t>
  </si>
  <si>
    <t>25.01.01</t>
  </si>
  <si>
    <t>Miesto sporto tradicijų kūrimas, klubų ir sporto veiklos skatinimas</t>
  </si>
  <si>
    <t>Sporto renginių žiūrovų dalis nuo visų gyventojų</t>
  </si>
  <si>
    <t>60,00</t>
  </si>
  <si>
    <t>61,00</t>
  </si>
  <si>
    <t>25.01.01.02</t>
  </si>
  <si>
    <t>Skatinti miesto gyventojus užsiimti kūno kultūros, sporto ir sveikatinimo veikla</t>
  </si>
  <si>
    <t>Kūno kultūros ir sveikatinimo renginių skaičius</t>
  </si>
  <si>
    <t>63,00</t>
  </si>
  <si>
    <t>Projekto dalyvių skaičius</t>
  </si>
  <si>
    <t>25.01.01.03</t>
  </si>
  <si>
    <t>Finansuoti neįgaliųjų socialinės integracijos per kūno kultūrą ir sportą projektus</t>
  </si>
  <si>
    <t>145,00</t>
  </si>
  <si>
    <t>25.01.01.04</t>
  </si>
  <si>
    <t>Organizuoti tradicinius ir tarptautinius sporto renginius</t>
  </si>
  <si>
    <t>Tradicinių ir tarptautinių renginių skaičius</t>
  </si>
  <si>
    <t>5.100,00</t>
  </si>
  <si>
    <t>25.01.02</t>
  </si>
  <si>
    <t>Sporto įstaigų veiklos užtikrinimas</t>
  </si>
  <si>
    <t>Parengtų sportininkų nacionalinėms rinktinėms skaičius</t>
  </si>
  <si>
    <t>Užimtų prizinių vietų Lietuvos, Europos, Pasaulio čempionatuose, skaičius</t>
  </si>
  <si>
    <t>25.01.02.01</t>
  </si>
  <si>
    <t>Užtikrinti VšĮ Alytaus sporto ir rekreacijos centro ūkio išlaikymą</t>
  </si>
  <si>
    <t>Efektyvus sporto bazių eksploatavimas (jų lankomumo procentas per mėnesį nuo gyventojų skaičiaus)</t>
  </si>
  <si>
    <t>25.01.02.02</t>
  </si>
  <si>
    <t>Organizuoti sportinį ugdymą VšĮ Alytaus sporto ir rekreacijos centre</t>
  </si>
  <si>
    <t>Kontaktinių valandų skaičius</t>
  </si>
  <si>
    <t>1.563,00</t>
  </si>
  <si>
    <t>Sukomplektuotų sporto mokymo grupių skaičius</t>
  </si>
  <si>
    <t>142,00</t>
  </si>
  <si>
    <t>25.01.02.03</t>
  </si>
  <si>
    <t>Dalinai finansuoti sporto klubų veiklą</t>
  </si>
  <si>
    <t>Finansuojamų sporto įstaigų skaičius</t>
  </si>
  <si>
    <t>25.01.03</t>
  </si>
  <si>
    <t>Sporto infrastruktūros priežiūra</t>
  </si>
  <si>
    <t>Prižiūrimi sporto infrastruktūros objektai  nuo visų sporto objektų</t>
  </si>
  <si>
    <t>21,00</t>
  </si>
  <si>
    <t>25.01.03.01</t>
  </si>
  <si>
    <t>Įrengti ir prižiūrėti mažąją sporto infrastruktūrą, gyventojų maudymosi vietas</t>
  </si>
  <si>
    <t>Prižiūrimi mažosios sporto infrastruktūros objektai</t>
  </si>
  <si>
    <t>Bendras lėšų  poreikis ir numatomi finansavimo šaltiniai</t>
  </si>
  <si>
    <t>(tūkst. Eur)</t>
  </si>
  <si>
    <t>Ekonominės klasifikacijos grupės</t>
  </si>
  <si>
    <t>Lėšų poreikis  biudžetiniams 2020-iesiems metams</t>
  </si>
  <si>
    <t>2021-ųjų metų lėšų poreikis</t>
  </si>
  <si>
    <t>2022-ųjų metų lėšų poreikis</t>
  </si>
  <si>
    <t>1. Iš viso lėšų poreikis:</t>
  </si>
  <si>
    <t>1.1. išlaidoms, iš jų:</t>
  </si>
  <si>
    <t>1.1.1. darbo užmokesčiui</t>
  </si>
  <si>
    <t>1.2. turtui įsigyti</t>
  </si>
  <si>
    <t>2. Finansavimo šaltiniai:</t>
  </si>
  <si>
    <t>2.1. 1. Savivaldybės lėšos (iš viso)</t>
  </si>
  <si>
    <t>2.1.1. 1. Savivaldybės biudžetas su dotacijomis (iš jų)</t>
  </si>
  <si>
    <t>2.1.1.1. 1. Savivaldybės biudžeto lėšos (SB)</t>
  </si>
  <si>
    <t>2.1.1.2. 2. Dotacijų iš valstybės ir kitų valstybės valdymo lygių lėšos (D)</t>
  </si>
  <si>
    <t>2.2. 2. Valstybės biudžeto lėšos (VB)</t>
  </si>
  <si>
    <t>2.3. 3. Europos Sąjungos ir kitų užsienio fondų paramos lėšos (ES)</t>
  </si>
  <si>
    <t>2.4. 4. Kitų šaltinių lėšos (KT)</t>
  </si>
  <si>
    <t>(programos pavadinimas)</t>
  </si>
  <si>
    <t>Biudžetiniai metai</t>
  </si>
  <si>
    <t>Asignavimų valdytojas (-ai), kodas</t>
  </si>
  <si>
    <t>Vykdytojas (-ai)</t>
  </si>
  <si>
    <t>Programos pavadinimas</t>
  </si>
  <si>
    <t>Programos parengimo argumentai</t>
  </si>
  <si>
    <t>Programos tikslas</t>
  </si>
  <si>
    <t>Rezultato vertinimo kriterijai:</t>
  </si>
  <si>
    <t>Produkto vertinimo kriterijai:</t>
  </si>
  <si>
    <t xml:space="preserve">Kūno kultūra ir sportas – unikalus šiuolaikinės visuomenės reiškinys, teigiamai veikiantis žmogaus sveikatą, ugdantis fizines ir dvasines bendruomenės narių galias. Programa siekiama užtikrinti miesto sporto sistemos funkcionavimą, kūno kultūros ir sporto plėtotę vadovaujantis nacionaliniais teisės aktais. Alytaus mieste siekiama:
1. Tobulinti kūno kultūros ir sporto sistemą, plėtoti visų gyventojų sluoksnių ir amžiaus grupių  fizinį ugdymą, sveiką  gyvenseną bei rengti  didelio meistriškumo sportininkus.
2. Keisti visuomenės požiūrį į kūno kultūrą ir sportą, skatinant gyventojus vertinti kūno kultūrą ir sportą kaip efektyviausią sveikatos ir gyvenimo kokybės gerinimo priemonę. 
3. Sudaryti gyventojams patrauklias sąlygas sportuoti – kurti ir atnaujinti sporto infrastruktūrą. Sudaryti tinkamas sąlygas įvairių amžiaus grupių asmenims fiziškai ugdyti, plėtoti profesionalųjį ir mėgėjų sportą, skatinti fizinį aktyvumą.
</t>
  </si>
  <si>
    <t>Viešųjų paslaugų kokybės ir prieinamumo užtikrinimas, ugdant sumanią, veiklią ir solidarią miesto bendruomenę</t>
  </si>
  <si>
    <t>Užtikrinti gyventojams viešųjų paslaugų įvairovę, kokybę ir prieinamumą</t>
  </si>
  <si>
    <t xml:space="preserve"> Siekiama sudaryti sąlygas Alytaus miesto neįgaliesiems organizuoti turiningą laisvalaikį ir poilsį, skatinti neįgaliųjų saviraišką, didinti neįgaliųjų socialinį savarankiškumą ir užimtumą, didinti galimybes dalyvauti sporto veikloje, siekiant užtikrinti lygias teises ir galimybes dalyvauti visuomenės gyvenime. Alytaus miesto neįgalieji sportininkai aktyviai dalyvauja šalies ir tarptautinėse varžybose, todėl neįgaliųjų sportiniams klubams reikalinga finansinė pagalba. 
Alytaus mieste aktyviai veikia du neįgaliųjų sportinio sveikatingumo klubai, kurie pastoviai organizuoja sporto renginius skirtus neįgaliųjų integracijai per kūno kultūrą ir sportą. 
</t>
  </si>
  <si>
    <t xml:space="preserve"> VšĮ Alytaus sporto ir rekreacijos centre per sportą skatinama vaikų ir jaunimo saviraiška. 20 sporto šakų treniruotes lanko per 1 600 Alytaus miesto ir rajono bendruomenės  narių. VšĮ Alytaus sporto ir rekreacijos centro Sporto skyriuje dirba 70 kūno kultūros ir sporto specialistai. 
Vadovaujantis Lietuvos  Respublikos Švietimo, mokslo ir sporto ministro 2019-09-04 įsakymu Nr. V-976 „Dėl sportinio ugdymo organizavimo rekomendacijų tvirtinimo“, centre vykdoma formalųjį švietimą papildanti sportinio ugdymo programa, kuria siekiama ugdyti vaiko gyvenimo įgūdžius, asmenines, socialines ir kitas bendrąsias kompetencijas panaudojant sportą kaip priemonę. Formalųjį švietimą papildančio sportinio ugdymo programų pradinio rengimo etapas per metus trunka 44 savaites, meistriškumo ugdymo etapas – 46 savaites, meistriškumo tobulinimo ir aukšto meistriškumo ugdymo etapai – po 48 savaites. Pagal sportinio ugdymo programą ugdytinių sportiniai pasiekimai yra vertinami kiekvienų mokslo metų pradžioje sudarant sportinio ugdymo grupes, mokslo metų pabaigoje ir, esant poreikiui, bet kuriuo metu mokslo metais.
</t>
  </si>
  <si>
    <r>
      <rPr>
        <sz val="12"/>
        <color theme="1"/>
        <rFont val="Times New Roman"/>
        <family val="1"/>
        <charset val="186"/>
      </rPr>
      <t xml:space="preserve">    </t>
    </r>
    <r>
      <rPr>
        <b/>
        <i/>
        <u/>
        <sz val="12"/>
        <color rgb="FF000000"/>
        <rFont val="Times New Roman"/>
        <family val="1"/>
        <charset val="186"/>
      </rPr>
      <t>25.01.02.02 Organizuoti sportinį ugdymą VšĮ Alytaus sporto ir rekreacijos centre</t>
    </r>
  </si>
  <si>
    <t>Alytaus miesto savivaldybės administracija 01   188706935; VšĮ Alytaus sporto ir rekreacijos centras 44   000000001</t>
  </si>
  <si>
    <t xml:space="preserve">Sporto ir rekreacijos skyrius, VšĮ Alytaus sporto ir rekreacijos centras </t>
  </si>
  <si>
    <r>
      <rPr>
        <b/>
        <sz val="10"/>
        <color rgb="FF000000"/>
        <rFont val="Times New Roman"/>
        <family val="1"/>
        <charset val="186"/>
      </rPr>
      <t>2019</t>
    </r>
    <r>
      <rPr>
        <b/>
        <sz val="10"/>
        <color rgb="FF000000"/>
        <rFont val="Times New Roman"/>
        <family val="1"/>
        <charset val="186"/>
      </rPr>
      <t>-aisiais metais panaudotos lėšos (kasinės išlaidos)</t>
    </r>
  </si>
  <si>
    <r>
      <rPr>
        <b/>
        <sz val="10"/>
        <color rgb="FF000000"/>
        <rFont val="Times New Roman"/>
        <family val="1"/>
        <charset val="186"/>
      </rPr>
      <t xml:space="preserve">Lėšų poreikis  biudžetiniams </t>
    </r>
    <r>
      <rPr>
        <b/>
        <sz val="10"/>
        <color rgb="FF000000"/>
        <rFont val="Times New Roman"/>
        <family val="1"/>
        <charset val="186"/>
      </rPr>
      <t>2020</t>
    </r>
    <r>
      <rPr>
        <b/>
        <sz val="10"/>
        <color rgb="FF000000"/>
        <rFont val="Times New Roman"/>
        <family val="1"/>
        <charset val="186"/>
      </rPr>
      <t>-iesiems metams</t>
    </r>
  </si>
  <si>
    <r>
      <rPr>
        <b/>
        <sz val="10"/>
        <color rgb="FF000000"/>
        <rFont val="Times New Roman"/>
        <family val="1"/>
        <charset val="186"/>
      </rPr>
      <t>2020</t>
    </r>
    <r>
      <rPr>
        <b/>
        <sz val="10"/>
        <color rgb="FF000000"/>
        <rFont val="Times New Roman"/>
        <family val="1"/>
        <charset val="186"/>
      </rPr>
      <t>-ųjų metų lėšų projektas</t>
    </r>
  </si>
  <si>
    <r>
      <rPr>
        <b/>
        <sz val="10"/>
        <color rgb="FF000000"/>
        <rFont val="Times New Roman"/>
        <family val="1"/>
        <charset val="186"/>
      </rPr>
      <t>2021</t>
    </r>
    <r>
      <rPr>
        <b/>
        <sz val="10"/>
        <color rgb="FF000000"/>
        <rFont val="Times New Roman"/>
        <family val="1"/>
        <charset val="186"/>
      </rPr>
      <t>-ųjų metų lėšų poreikis</t>
    </r>
  </si>
  <si>
    <r>
      <rPr>
        <b/>
        <sz val="10"/>
        <color rgb="FF000000"/>
        <rFont val="Times New Roman"/>
        <family val="1"/>
        <charset val="186"/>
      </rPr>
      <t>2022</t>
    </r>
    <r>
      <rPr>
        <b/>
        <sz val="10"/>
        <color rgb="FF000000"/>
        <rFont val="Times New Roman"/>
        <family val="1"/>
        <charset val="186"/>
      </rPr>
      <t>-ųjų metų lėšų poreikis</t>
    </r>
  </si>
  <si>
    <t>2019.11.18</t>
  </si>
  <si>
    <r>
      <t xml:space="preserve">Numatomas programos įgyvendinimo rezultatas:
</t>
    </r>
    <r>
      <rPr>
        <sz val="12"/>
        <color rgb="FF000000"/>
        <rFont val="Times New Roman"/>
        <family val="1"/>
        <charset val="186"/>
      </rPr>
      <t xml:space="preserve">Per pastaruosius metus išaugo miesto bendruomenės poreikis sportuoti. Ugdant aukšto sportinio meistriškumo sportininkus, sudarytos geresnės sąlygos kryptingai sportuoti. Bus siekiama optimalaus sportuojančių miesto gyventojų ir didelio meistriškumo sportininkų varžybų skaičiaus ir lygio. Tikimasi pagerinti sportinės reabilitacijos priemones.
Bus siekiama plėtoti gyventojų sveikatos ugdymą per sporto sritį – sportas visiems. Bendruomenė bus skatinama aktyviau įsitraukti į sporto veiklą.
Neįgaliųjų sporto koncepcija siejama su politika, kuri stengiasi išplėsti sporto naudą kuo didesniam neįgalių žmonių skaičiui. Ji apima įvairių formų sportą: profesionalųjį, organizuotą (reguliarios treniruotės, vietinės varžybos) ir rekreacinį (aktyvaus, sveiko ir malonaus poilsio lygmuo).
</t>
    </r>
  </si>
  <si>
    <t>Šia programa įgyvendinamas savivaldybės strateginis tikslas</t>
  </si>
  <si>
    <t xml:space="preserve"> PROGRAMOS APRAŠYMAS </t>
  </si>
  <si>
    <r>
      <t xml:space="preserve"> </t>
    </r>
    <r>
      <rPr>
        <sz val="12"/>
        <color rgb="FF000000"/>
        <rFont val="Times New Roman"/>
        <family val="1"/>
        <charset val="186"/>
      </rPr>
      <t xml:space="preserve">2020 metai </t>
    </r>
  </si>
  <si>
    <t>Ilgalaikis prioritetas
(pagal ASPP)</t>
  </si>
  <si>
    <t xml:space="preserve">Kodas
</t>
  </si>
  <si>
    <r>
      <t xml:space="preserve">Planuojami programos finansavimo šaltiniai:
</t>
    </r>
    <r>
      <rPr>
        <sz val="12"/>
        <color rgb="FF000000"/>
        <rFont val="Times New Roman"/>
        <family val="1"/>
        <charset val="186"/>
      </rPr>
      <t>1. Savivaldybės biudžeto lėšos;2. Valstybės biudžeto lėšos;4. Kitų šaltinių lėšos</t>
    </r>
  </si>
  <si>
    <r>
      <t xml:space="preserve">Susiję Lietuvos Respublikos ir savivaldybės teisės aktai: 
</t>
    </r>
    <r>
      <rPr>
        <sz val="12"/>
        <color rgb="FF000000"/>
        <rFont val="Times New Roman"/>
        <family val="1"/>
        <charset val="186"/>
      </rPr>
      <t>Lietuvos Respublikos konstitucija, Socialinės integracijos įstatymas, Kūno kultūros ir sporto įstatymas, Vietos savivaldos įstatymas,  Lietuvos Respublikos Seimo 2011-03-24 nutarimu Nr. XI-1296 patvirtinta 2011–2020 metų valstybinės sporto plėtros strategija, Alytaus miesto plėtros iki 2020 metų strateginis planas.</t>
    </r>
  </si>
  <si>
    <r>
      <rPr>
        <sz val="12"/>
        <color theme="1"/>
        <rFont val="Times New Roman"/>
        <family val="1"/>
        <charset val="186"/>
      </rPr>
      <t xml:space="preserve">    </t>
    </r>
    <r>
      <rPr>
        <b/>
        <sz val="12"/>
        <color rgb="FF000000"/>
        <rFont val="Times New Roman"/>
        <family val="1"/>
        <charset val="186"/>
      </rPr>
      <t xml:space="preserve">Tikslo įgyvendinimo aprašymas: </t>
    </r>
  </si>
  <si>
    <r>
      <rPr>
        <sz val="12"/>
        <color theme="1"/>
        <rFont val="Times New Roman"/>
        <family val="1"/>
        <charset val="186"/>
      </rPr>
      <t xml:space="preserve">    </t>
    </r>
    <r>
      <rPr>
        <sz val="12"/>
        <color rgb="FF000000"/>
        <rFont val="Times New Roman"/>
        <family val="1"/>
        <charset val="186"/>
      </rPr>
      <t xml:space="preserve">Alytaus mieste siekiama įgyvendinti valstybinę kūno kultūros ir sporto programą, vykdyti Lietuvos Respublikos Seimo nutarimą „Dėl 2011–2020 metų valstybinės sporto plėtros strategijos įgyvendinimo tarpinstitucinio veiklos plano patvirtinimo“, sudaryti sąlygas reikšmingai padidinti sporto prestižą visuomenėje, didinti miesto gyventojų, organizuotai lankančių sporto klubus, viešąsias sporto įstaigas, sportininkų ugdymo įstaigas, skaičių, tobulinti sporto viešojo administravimo struktūrą, plėsti bendradarbiavimą su nevyriausybinėmis sporto organizacijomis ir privačiu sporto veiklos sektoriumi. Dalyvaujant tarptautinių organizacijų ir sporto federacijų darbe, plėtoti sporto bendradarbiavimo ryšius su susigiminiavusiais miestais.
Šio tikslo įgyvendinimas siejamas su uždavinių įgyvendinimu.
</t>
    </r>
  </si>
  <si>
    <r>
      <rPr>
        <sz val="12"/>
        <color theme="1"/>
        <rFont val="Times New Roman"/>
        <family val="1"/>
        <charset val="186"/>
      </rPr>
      <t xml:space="preserve">    </t>
    </r>
    <r>
      <rPr>
        <b/>
        <sz val="12"/>
        <color rgb="FF000000"/>
        <rFont val="Times New Roman"/>
        <family val="1"/>
        <charset val="186"/>
      </rPr>
      <t>25.01.01 Uždavinys. Miesto sporto tradicijų kūrimas, klubų ir sporto veiklos skatinimas</t>
    </r>
  </si>
  <si>
    <r>
      <rPr>
        <sz val="12"/>
        <color theme="1"/>
        <rFont val="Times New Roman"/>
        <family val="1"/>
        <charset val="186"/>
      </rPr>
      <t xml:space="preserve">    </t>
    </r>
    <r>
      <rPr>
        <sz val="12"/>
        <color rgb="FF000000"/>
        <rFont val="Times New Roman"/>
        <family val="1"/>
        <charset val="186"/>
      </rPr>
      <t>Įgyvendinama valstybės sporto ir sveikos gyvensenos politika savivaldybės teritorijoje, rūpinamasi aktyvaus laisvalaikio užimtumo formų organizavimu ir sporto paslaugų teikimu miesto visuomenei, organizuojami sporto projektų atrankos konkursai savivaldybės tarybos patvirtintoms programoms vykdyti, kontroliuojamas miesto sporto įstaigų darbas, organizuojant sporto veiklą, koordinuojama miesto visuomeninių sporto organizacijų veikla, organizuojamos ir padedamos rengti miesto, respublikos ir tarptautinės varžybos, šventės, masiniai sporto renginiai, atstovaujama savivaldybei šalies ir tarptautinėse sporto organizacijose. Skatinamas sportinis meistriškumas. Veiklos plano programos priemonės yra priskirtos savivaldybės  savarankiškoms funkcijoms.</t>
    </r>
  </si>
  <si>
    <r>
      <rPr>
        <sz val="12"/>
        <color theme="1"/>
        <rFont val="Times New Roman"/>
        <family val="1"/>
        <charset val="186"/>
      </rPr>
      <t xml:space="preserve">    </t>
    </r>
    <r>
      <rPr>
        <b/>
        <u/>
        <sz val="12"/>
        <color rgb="FF000000"/>
        <rFont val="Times New Roman"/>
        <family val="1"/>
        <charset val="186"/>
      </rPr>
      <t>Šiam uždaviniui įgyvendinti numatytos priemonės</t>
    </r>
  </si>
  <si>
    <r>
      <rPr>
        <sz val="12"/>
        <color theme="1"/>
        <rFont val="Times New Roman"/>
        <family val="1"/>
        <charset val="186"/>
      </rPr>
      <t xml:space="preserve">    </t>
    </r>
    <r>
      <rPr>
        <b/>
        <i/>
        <u/>
        <sz val="12"/>
        <color rgb="FF000000"/>
        <rFont val="Times New Roman"/>
        <family val="1"/>
        <charset val="186"/>
      </rPr>
      <t>25.01.01.02 Skatinti miesto gyventojus užsiimti kūno kultūros, sporto ir sveikatinimo veikla</t>
    </r>
  </si>
  <si>
    <r>
      <rPr>
        <sz val="12"/>
        <color theme="1"/>
        <rFont val="Times New Roman"/>
        <family val="1"/>
        <charset val="186"/>
      </rPr>
      <t xml:space="preserve">    
    </t>
    </r>
    <r>
      <rPr>
        <sz val="12"/>
        <color rgb="FF000000"/>
        <rFont val="Times New Roman"/>
        <family val="1"/>
        <charset val="186"/>
      </rPr>
      <t xml:space="preserve">Sudaryti sąlygas visoms socialinėms grupėms sportuoti, gerinti jų gyvenimo kokybę. Skatinti gyventojus sveikai gyventi ir kurti palankią organizuoto ir savarankiško sportavimo aplinką.
VšĮ Alytaus medicininės reabilitacijos ir sporto centre,  Alytaus profesinio rengimo centre, Alytaus aerodrome, kitose miesto sporto bazėse vyksta Lietuvos, Alytaus miesto sporto varžybos, treniruotės, neįgaliesiems skirti renginiai. Alytaus miesto gyventojams sportuoti yra skirtos atviros ir uždaros VšĮ Alytaus sporto ir rekreacijos centro sporto erdvės, Jaunimo parke įrengtos aktyvaus poilsio aikštelės, bendrojo ugdymo mokyklų sporto salės, Mažasis ir Didysis Dailidės ežerėliai, pėsčiųjų-dviračių takai. 
Šios priemonės tikslas – skatinti naujas iniciatyvas, remti mikrorajonų, seniūnijų sporto renginius, įvairias varžybas, padėti organizuoti ir vykdyti minėtus, renginius, skirti sportinius apdovanojimus. Šios priemonės lėšos yra skiriamos suaugusiųjų organizuoto sportavimo skatinimui, Alytaus miesto rinktinių sudėtyje jaunųjų pasiruošimui ir dalyvavimui Lietuvos kompleksiniuose sporto renginiuose. Taip pat yra planuojamos lėšos aukštų sportinių rezultatų pasiekusių sportininkų skatinimui. 
</t>
    </r>
  </si>
  <si>
    <r>
      <rPr>
        <sz val="12"/>
        <color theme="1"/>
        <rFont val="Times New Roman"/>
        <family val="1"/>
        <charset val="186"/>
      </rPr>
      <t xml:space="preserve">    </t>
    </r>
    <r>
      <rPr>
        <b/>
        <i/>
        <u/>
        <sz val="12"/>
        <color rgb="FF000000"/>
        <rFont val="Times New Roman"/>
        <family val="1"/>
        <charset val="186"/>
      </rPr>
      <t>25.01.01.03 Finansuoti neįgaliųjų socialinės integracijos per kūno kultūrą ir sportą projektus</t>
    </r>
  </si>
  <si>
    <r>
      <rPr>
        <sz val="12"/>
        <color theme="1"/>
        <rFont val="Times New Roman"/>
        <family val="1"/>
        <charset val="186"/>
      </rPr>
      <t xml:space="preserve">    </t>
    </r>
    <r>
      <rPr>
        <b/>
        <i/>
        <u/>
        <sz val="12"/>
        <color rgb="FF000000"/>
        <rFont val="Times New Roman"/>
        <family val="1"/>
        <charset val="186"/>
      </rPr>
      <t>25.01.01.04 Organizuoti tradicinius ir tarptautinius sporto renginius</t>
    </r>
  </si>
  <si>
    <r>
      <rPr>
        <sz val="12"/>
        <color theme="1"/>
        <rFont val="Times New Roman"/>
        <family val="1"/>
        <charset val="186"/>
      </rPr>
      <t xml:space="preserve">    
    </t>
    </r>
    <r>
      <rPr>
        <sz val="12"/>
        <color rgb="FF000000"/>
        <rFont val="Times New Roman"/>
        <family val="1"/>
        <charset val="186"/>
      </rPr>
      <t>Labai svarbu išlaikyti Alytaus miesto sporto tradicijas ir tęstinumą. Siekiant aukštų sportinių rezultatų prisidėti prie sporto socialinės funkcijos plėtros. 2020 metais planuojama vykdyti Sportinio ėjimo festivalį,  Tarptautines sportinių šokių reitingo varžybas „Alytus open“, pusmaratonio bėgimą „Alytaus tiltai“, tarptautines plaukimo varžybas „Dzūkijos taurė“, A. Juozapavičiaus atminimo tarptautinį dziudo turnyrą, Alytaus  miesto dienos sporto renginius, tarptautinį šaudymo iš lanko turnyrą, tarptautinį galiūnų turnyrą ir kitus sporto renginiai, kuriuose dalyvauja nuo 200  iki 1000 dalyvių. Alytaus miesto savivaldybės taryba kiekvienais metais tvirtina pagrindinių sporto renginių sąrašą. Organizuojant tradicinius ir tarptautinius sporto renginius Alytaus mieste, savivaldybė dalinai finansuoja  vykdomus minėtus renginius. Šie renginiai yra įtraukti į Lietuvos sporto federacijų kalendorinius sporto renginių planus.</t>
    </r>
  </si>
  <si>
    <r>
      <rPr>
        <sz val="12"/>
        <color theme="1"/>
        <rFont val="Times New Roman"/>
        <family val="1"/>
        <charset val="186"/>
      </rPr>
      <t xml:space="preserve">    </t>
    </r>
    <r>
      <rPr>
        <b/>
        <sz val="12"/>
        <color rgb="FF000000"/>
        <rFont val="Times New Roman"/>
        <family val="1"/>
        <charset val="186"/>
      </rPr>
      <t>25.01.02 Uždavinys. Sporto įstaigų veiklos užtikrinimas</t>
    </r>
  </si>
  <si>
    <r>
      <rPr>
        <sz val="12"/>
        <color theme="1"/>
        <rFont val="Times New Roman"/>
        <family val="1"/>
        <charset val="186"/>
      </rPr>
      <t xml:space="preserve">    </t>
    </r>
    <r>
      <rPr>
        <sz val="12"/>
        <color rgb="FF000000"/>
        <rFont val="Times New Roman"/>
        <family val="1"/>
        <charset val="186"/>
      </rPr>
      <t>VšĮ Alytaus sporto ir rekreacijos centras – viena didžiausių Lietuvos bazių ir didžiausias Pietų Lietuvos sporto ir žiūrovų kompleksas – jo plotas 21 000 m². Po vienu stogu veikia 50 m aštuonių takelių tarptautinius sportinius standartus atitinkantis baseinas, funkcionalus treniruočių pobūdžio nestandartinių matmenų lengvosios atletikos maniežas, sporto arena, turinti 5 000 sėdimų vietų, su galimybe transformuoti tentiniu atitvaru sporto areną į dvi sporto sales,  lengvojo kultūrizmo treniruoklių salė,  šokių studija, bušido ir aikido salės, šaudykla su 18 šaudymo vietų, įrengta vienintelė Baltijos šalyse elektroninė 20 vietų šaudykla, neįgaliesiems įrengti 2 liftai. Sporto arena atitinka visus tarptautinius reikalavimus. Miesto stadionas – Alytaus  sporto ir rekreacijos centro dalis. Alytus privalo turėti gerą stadioną – tai dalis miesto veido ir sportinio gyvenimo. Stadione įrengtos naujos tribūnos – jose telpa beveik 4 000 žiūrovų, natūrali stadiono danga, žolės laistymo sistema, veikia šiuolaikiški galingi apšvietimo prožektoriai, skoningai įrengtos stadiono pagalbinės patalpos, padaryti 6 bėgimo takai, atitinkantys tarptautinius reikalavimus, įrengti  metimų ir šuolių sektoriai su  informaciniu ekranu, pastatyta universali 2 018,4 m² sporto salė su 220 sėdimų vietų ir 20 vietų apgyvendinimo kambariais, įrengtos dviračių bazės patalpos, bilietų kasos, universali lauko žaidimų aikštelė.  Savivaldybės lėšomis nupirktas visas būtinas inventorius.
Sporto bazėje (A. Matučio g  14)  įrengta dziudo sporto salė su trimis tatamiais,  bokso salė su ringu, dirbtinės dangos treniruočių aikštynas.</t>
    </r>
  </si>
  <si>
    <r>
      <rPr>
        <sz val="12"/>
        <color theme="1"/>
        <rFont val="Times New Roman"/>
        <family val="1"/>
        <charset val="186"/>
      </rPr>
      <t xml:space="preserve">    </t>
    </r>
    <r>
      <rPr>
        <b/>
        <i/>
        <u/>
        <sz val="12"/>
        <color rgb="FF000000"/>
        <rFont val="Times New Roman"/>
        <family val="1"/>
        <charset val="186"/>
      </rPr>
      <t>25.01.02.01 Užtikrinti VšĮ Alytaus sporto ir rekreacijos centro ūkio išlaikymą</t>
    </r>
  </si>
  <si>
    <r>
      <rPr>
        <sz val="12"/>
        <color theme="1"/>
        <rFont val="Times New Roman"/>
        <family val="1"/>
        <charset val="186"/>
      </rPr>
      <t xml:space="preserve">    
    </t>
    </r>
    <r>
      <rPr>
        <sz val="12"/>
        <color rgb="FF000000"/>
        <rFont val="Times New Roman"/>
        <family val="1"/>
        <charset val="186"/>
      </rPr>
      <t>VšĮ Alytaus sporto ir rekreacijos teikiamomis paslaugomis kasdien pasinaudoja per 2 000 miesto gyventojų, tarp jų baseinu – per 400 žmonių, sporto stadionu – per 200 žmonių. Alytaus sporto rūmuose ir stadione vyksta tarptautiniai ir šalies renginiai, jų dalyviai naudojasi maitinimo, nakvynės, transporto, prekybos įstaigų paslaugomis, tokiu būdu prisidedama prie miesto biudžeto didinimo ir verslumo. Tai yra didelė galimybė Europos ir pasaulio sporto meistrams pasinaudoti miesto sporto bazėmis ir susipažinti su Alytumi, jo istorija, gamtovaizdžiu, pajusti Lietuvos grožį.</t>
    </r>
  </si>
  <si>
    <r>
      <rPr>
        <sz val="12"/>
        <color theme="1"/>
        <rFont val="Times New Roman"/>
        <family val="1"/>
        <charset val="186"/>
      </rPr>
      <t xml:space="preserve">    </t>
    </r>
    <r>
      <rPr>
        <b/>
        <i/>
        <u/>
        <sz val="12"/>
        <color rgb="FF000000"/>
        <rFont val="Times New Roman"/>
        <family val="1"/>
        <charset val="186"/>
      </rPr>
      <t>25.01.02.03 Dalinai finansuoti sporto klubų veiklą</t>
    </r>
  </si>
  <si>
    <r>
      <rPr>
        <sz val="12"/>
        <color theme="1"/>
        <rFont val="Times New Roman"/>
        <family val="1"/>
        <charset val="186"/>
      </rPr>
      <t xml:space="preserve">    
    </t>
    </r>
    <r>
      <rPr>
        <sz val="12"/>
        <color rgb="FF000000"/>
        <rFont val="Times New Roman"/>
        <family val="1"/>
        <charset val="186"/>
      </rPr>
      <t>Alytaus miesto vyrų krepšinio komanda „Sintek-Dzūkija“, moterų tinklinio komanda „Prekyba-Parama“, vyrų futbolo komanda „Dainava“, vyrų rankinio komanda „Varsa-Stronglasas“ dalyvauja Lietuvos sporto federacijų lygos varžybose reprezentuodamos Alytaus miestą ir motyvuodamos jaunuosius alytiškius aktyviai sportuoti ir siekti sportinio meistriškumo. Šios komandos Alytaus mieste turi gausias palaikymo komandas.</t>
    </r>
  </si>
  <si>
    <r>
      <rPr>
        <sz val="12"/>
        <color theme="1"/>
        <rFont val="Times New Roman"/>
        <family val="1"/>
        <charset val="186"/>
      </rPr>
      <t xml:space="preserve">    </t>
    </r>
    <r>
      <rPr>
        <b/>
        <sz val="12"/>
        <color rgb="FF000000"/>
        <rFont val="Times New Roman"/>
        <family val="1"/>
        <charset val="186"/>
      </rPr>
      <t>25.01.03 Uždavinys. Sporto infrastruktūros priežiūra</t>
    </r>
  </si>
  <si>
    <r>
      <rPr>
        <sz val="12"/>
        <color theme="1"/>
        <rFont val="Times New Roman"/>
        <family val="1"/>
        <charset val="186"/>
      </rPr>
      <t xml:space="preserve">    </t>
    </r>
    <r>
      <rPr>
        <sz val="12"/>
        <color rgb="FF000000"/>
        <rFont val="Times New Roman"/>
        <family val="1"/>
        <charset val="186"/>
      </rPr>
      <t>Pagal Kūno kultūros ir sporto departamento prie Lietuvos Respublikos Vyriausybės statistiką Alytaus mieste  veikia vienas daugiafunkcis sporto centras, vienas stadionas su daugiau nei 3 000 sėdimų vietų, kitų matmenų stadionų – 9 vnt., nestandartinių matmenų lengvosios atletikos maniežas, 3 baseinai, 34 sporto salės, 2 šaudyklos, 28 lauko sporto aikštynai, 5 universalios dirbtinės dangos sporto aikštės, kita specializuota sporto infrastruktūra (kanupolo aikštelė ir paplūdimio tinklinio aikštelės prie Dailidės ežerėlių, teniso kortai, Alytaus aerodromas ir kt). VšĮ Alytaus medicininės reabilitacijos ir sporto centre vyksta Lietuvos, Alytaus miesto sporto varžybos, treniruotės, neįgaliesiems skirti sporto renginiai.  Šiuos sporto objektus reikia prižiūrėti, atlikti smulkųjį remontą, kad miesto bendruomenės nariai saugiai galėtų jais naudotis. Prie Didžiojo ir Mažojo Dailidžių ežerėlių savivaldybė vykdo skendimų prevenciją, saugų sportinį laisvalaikį.</t>
    </r>
  </si>
  <si>
    <r>
      <rPr>
        <sz val="12"/>
        <color theme="1"/>
        <rFont val="Times New Roman"/>
        <family val="1"/>
        <charset val="186"/>
      </rPr>
      <t xml:space="preserve">    </t>
    </r>
    <r>
      <rPr>
        <b/>
        <i/>
        <u/>
        <sz val="12"/>
        <color rgb="FF000000"/>
        <rFont val="Times New Roman"/>
        <family val="1"/>
        <charset val="186"/>
      </rPr>
      <t>25.01.03.01 Įrengti ir prižiūrėti mažąją sporto infrastruktūrą, gyventojų maudymosi vietas</t>
    </r>
  </si>
  <si>
    <r>
      <rPr>
        <sz val="12"/>
        <color theme="1"/>
        <rFont val="Times New Roman"/>
        <family val="1"/>
        <charset val="186"/>
      </rPr>
      <t xml:space="preserve">    
    </t>
    </r>
    <r>
      <rPr>
        <sz val="12"/>
        <color rgb="FF000000"/>
        <rFont val="Times New Roman"/>
        <family val="1"/>
        <charset val="186"/>
      </rPr>
      <t>Alytaus mieste yra daug sporto infrastruktūros objektų, skirtų miesto bendruomenei. Sporto objektai – paplūdimio aikštelės, universalios dirbtines futbolo aikščių dangos (universalios sintetinės sporto aikštynų dangos atkūrimo ir priežiūros paslaugos – dirbtinės žolės šukavimas ir sukėlimas, užpildo papildymas, lyginimas, skiriamųjų linijų korekcija ir galimų dangos įplyšimų sutvarkymas), lauko kanupolo aikštelės, lauko treniruoklių aikšteles prie dviračių ir  pėsčiųjų takų nuolat yra prižiūrimos.  Jaunimo parke yra naujai įrengta sporto laisvalaikio infrastuktūra. Taip pat yra vykdomi kiekvienų metų maudymosi sezono metu gelbėjimo darbai Alytaus mieste įrengtuose paplūdimiuose. Didelis dėmesys skiriamas Alytaus miesto savivaldybėje vykdant skendimų mažinimą ir skendimų prevenciją, skęstančiųjų gelbėjimo užtikrinimo priemonių įgyvendinimą.</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</si>
</sst>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427]#,##0.00;\-#,##0.00;&quot;&quot;"/>
    <numFmt numFmtId="165" formatCode="[$-10427]#,##0.0;\-#,##0.0"/>
  </numFmts>
  <fonts count="17" x14ac:knownFonts="1">
    <font>
      <sz val="11"/>
      <color rgb="FF000000"/>
      <name val="Calibri"/>
      <family val="2"/>
    </font>
    <font>
      <sz val="10"/>
      <color rgb="FF000000"/>
      <name val="Times New Roman"/>
      <family val="1"/>
      <charset val="186"/>
    </font>
    <font>
      <sz val="11"/>
      <color rgb="FF000000"/>
      <name val="Calibri"/>
      <family val="2"/>
      <scheme val="minor"/>
    </font>
    <font>
      <b/>
      <sz val="10"/>
      <color rgb="FF000000"/>
      <name val="Times New Roman"/>
      <family val="1"/>
      <charset val="186"/>
    </font>
    <font>
      <sz val="10"/>
      <name val="Times New Roman"/>
      <family val="1"/>
      <charset val="186"/>
    </font>
    <font>
      <b/>
      <sz val="10"/>
      <name val="Times New Roman"/>
      <family val="1"/>
      <charset val="186"/>
    </font>
    <font>
      <b/>
      <sz val="12"/>
      <color rgb="FF000000"/>
      <name val="Times New Roman"/>
      <family val="1"/>
      <charset val="186"/>
    </font>
    <font>
      <i/>
      <sz val="12"/>
      <color rgb="FF000000"/>
      <name val="Times New Roman"/>
      <family val="1"/>
      <charset val="186"/>
    </font>
    <font>
      <sz val="12"/>
      <color rgb="FF000000"/>
      <name val="Times New Roman"/>
      <family val="1"/>
      <charset val="186"/>
    </font>
    <font>
      <b/>
      <u/>
      <sz val="12"/>
      <color rgb="FF000000"/>
      <name val="Times New Roman"/>
      <family val="1"/>
      <charset val="186"/>
    </font>
    <font>
      <b/>
      <i/>
      <u/>
      <sz val="12"/>
      <color rgb="FF000000"/>
      <name val="Times New Roman"/>
      <family val="1"/>
      <charset val="186"/>
    </font>
    <font>
      <sz val="12"/>
      <color theme="1"/>
      <name val="Times New Roman"/>
      <family val="1"/>
      <charset val="186"/>
    </font>
    <font>
      <sz val="12"/>
      <name val="Times New Roman"/>
      <family val="1"/>
      <charset val="186"/>
    </font>
    <font>
      <sz val="10"/>
      <name val="Arial"/>
      <family val="2"/>
      <charset val="186"/>
    </font>
    <font>
      <sz val="11"/>
      <name val="Calibri"/>
      <family val="2"/>
      <charset val="186"/>
    </font>
    <font>
      <b/>
      <sz val="12"/>
      <color rgb="FF000000"/>
      <name val="Times New Roman"/>
      <family val="1"/>
      <charset val="186"/>
    </font>
    <font>
      <b/>
      <sz val="12"/>
      <color theme="1"/>
      <name val="Times New Roman"/>
      <family val="1"/>
      <charset val="186"/>
    </font>
  </fonts>
  <fills count="7">
    <fill>
      <patternFill patternType="none"/>
    </fill>
    <fill>
      <patternFill patternType="gray125"/>
    </fill>
    <fill>
      <patternFill patternType="none">
        <fgColor rgb="FF000000"/>
        <bgColor rgb="FF000000"/>
      </patternFill>
    </fill>
    <fill>
      <patternFill patternType="solid">
        <fgColor rgb="FFF8EC44"/>
        <bgColor rgb="FFF8EC44"/>
      </patternFill>
    </fill>
    <fill>
      <patternFill patternType="solid">
        <fgColor rgb="FFCFC7F5"/>
        <bgColor rgb="FFCFC7F5"/>
      </patternFill>
    </fill>
    <fill>
      <patternFill patternType="solid">
        <fgColor rgb="FFCEF7DB"/>
        <bgColor rgb="FFCEF7DB"/>
      </patternFill>
    </fill>
    <fill>
      <patternFill patternType="solid">
        <fgColor theme="0" tint="-4.9989318521683403E-2"/>
        <bgColor indexed="64"/>
      </patternFill>
    </fill>
  </fills>
  <borders count="49">
    <border>
      <left/>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top/>
      <bottom style="medium">
        <color indexed="64"/>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thin">
        <color rgb="FF000000"/>
      </left>
      <right/>
      <top style="medium">
        <color rgb="FF000000"/>
      </top>
      <bottom style="medium">
        <color indexed="64"/>
      </bottom>
      <diagonal/>
    </border>
    <border>
      <left/>
      <right style="thin">
        <color rgb="FF000000"/>
      </right>
      <top style="medium">
        <color rgb="FF000000"/>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3">
    <xf numFmtId="0" fontId="0" fillId="0" borderId="0" applyBorder="0"/>
    <xf numFmtId="0" fontId="2" fillId="2" borderId="0"/>
    <xf numFmtId="0" fontId="13" fillId="2" borderId="0"/>
  </cellStyleXfs>
  <cellXfs count="184">
    <xf numFmtId="0" fontId="0" fillId="0" borderId="0" xfId="0" applyNumberFormat="1" applyFill="1" applyAlignment="1" applyProtection="1"/>
    <xf numFmtId="0" fontId="1" fillId="2" borderId="0" xfId="0" applyNumberFormat="1" applyFont="1" applyFill="1" applyAlignment="1" applyProtection="1">
      <alignment wrapText="1"/>
    </xf>
    <xf numFmtId="0" fontId="1" fillId="2" borderId="0" xfId="0" applyNumberFormat="1" applyFont="1" applyFill="1" applyAlignment="1" applyProtection="1"/>
    <xf numFmtId="0" fontId="3" fillId="2" borderId="2" xfId="1" applyNumberFormat="1" applyFont="1" applyFill="1" applyBorder="1" applyAlignment="1">
      <alignment horizontal="center" vertical="center" wrapText="1" readingOrder="1"/>
    </xf>
    <xf numFmtId="165" fontId="1" fillId="2" borderId="2" xfId="1" applyNumberFormat="1" applyFont="1" applyFill="1" applyBorder="1" applyAlignment="1">
      <alignment horizontal="right" vertical="top" wrapText="1" readingOrder="1"/>
    </xf>
    <xf numFmtId="0" fontId="3" fillId="2" borderId="0" xfId="0" applyNumberFormat="1" applyFont="1" applyFill="1" applyAlignment="1" applyProtection="1">
      <alignment horizontal="center"/>
    </xf>
    <xf numFmtId="0" fontId="1" fillId="0" borderId="0" xfId="0" applyNumberFormat="1" applyFont="1" applyFill="1" applyAlignment="1" applyProtection="1">
      <alignment wrapText="1"/>
    </xf>
    <xf numFmtId="0" fontId="1" fillId="0" borderId="0" xfId="0" applyNumberFormat="1" applyFont="1" applyFill="1" applyAlignment="1" applyProtection="1"/>
    <xf numFmtId="0" fontId="3" fillId="3" borderId="1" xfId="0" applyNumberFormat="1" applyFont="1" applyFill="1" applyBorder="1" applyAlignment="1" applyProtection="1">
      <alignment vertical="top" wrapText="1"/>
      <protection locked="0"/>
    </xf>
    <xf numFmtId="0" fontId="3" fillId="3" borderId="1" xfId="0" applyNumberFormat="1" applyFont="1" applyFill="1" applyBorder="1" applyAlignment="1" applyProtection="1">
      <alignment horizontal="left" vertical="top" wrapText="1"/>
      <protection locked="0"/>
    </xf>
    <xf numFmtId="164" fontId="3" fillId="3" borderId="1" xfId="0" applyNumberFormat="1" applyFont="1" applyFill="1" applyBorder="1" applyAlignment="1" applyProtection="1">
      <alignment horizontal="right" vertical="top" wrapText="1"/>
    </xf>
    <xf numFmtId="0" fontId="3" fillId="3" borderId="1" xfId="0" applyNumberFormat="1" applyFont="1" applyFill="1" applyBorder="1" applyAlignment="1" applyProtection="1">
      <alignment horizontal="center" vertical="top" wrapText="1"/>
      <protection locked="0"/>
    </xf>
    <xf numFmtId="0" fontId="3" fillId="3" borderId="1" xfId="0" applyNumberFormat="1" applyFont="1" applyFill="1" applyBorder="1" applyAlignment="1" applyProtection="1">
      <alignment horizontal="right" vertical="top" wrapText="1"/>
      <protection locked="0"/>
    </xf>
    <xf numFmtId="0" fontId="1" fillId="4" borderId="1" xfId="0" applyNumberFormat="1" applyFont="1" applyFill="1" applyBorder="1" applyAlignment="1" applyProtection="1">
      <alignment vertical="top" wrapText="1"/>
      <protection locked="0"/>
    </xf>
    <xf numFmtId="0" fontId="1" fillId="4" borderId="1" xfId="0" applyNumberFormat="1" applyFont="1" applyFill="1" applyBorder="1" applyAlignment="1" applyProtection="1">
      <alignment horizontal="left" vertical="top" wrapText="1"/>
      <protection locked="0"/>
    </xf>
    <xf numFmtId="164" fontId="1" fillId="4" borderId="1" xfId="0" applyNumberFormat="1" applyFont="1" applyFill="1" applyBorder="1" applyAlignment="1" applyProtection="1">
      <alignment horizontal="right" vertical="top" wrapText="1"/>
    </xf>
    <xf numFmtId="0" fontId="1" fillId="4" borderId="1" xfId="0" applyNumberFormat="1" applyFont="1" applyFill="1" applyBorder="1" applyAlignment="1" applyProtection="1">
      <alignment horizontal="center" vertical="top" wrapText="1"/>
      <protection locked="0"/>
    </xf>
    <xf numFmtId="0" fontId="1" fillId="4" borderId="1" xfId="0" applyNumberFormat="1" applyFont="1" applyFill="1" applyBorder="1" applyAlignment="1" applyProtection="1">
      <alignment horizontal="right" vertical="top" wrapText="1"/>
      <protection locked="0"/>
    </xf>
    <xf numFmtId="0" fontId="1" fillId="5" borderId="1" xfId="0" applyNumberFormat="1" applyFont="1" applyFill="1" applyBorder="1" applyAlignment="1" applyProtection="1">
      <alignment vertical="top" wrapText="1"/>
      <protection locked="0"/>
    </xf>
    <xf numFmtId="0" fontId="1" fillId="5" borderId="1" xfId="0" applyNumberFormat="1" applyFont="1" applyFill="1" applyBorder="1" applyAlignment="1" applyProtection="1">
      <alignment horizontal="left" vertical="top" wrapText="1"/>
      <protection locked="0"/>
    </xf>
    <xf numFmtId="164" fontId="1" fillId="5" borderId="1" xfId="0" applyNumberFormat="1" applyFont="1" applyFill="1" applyBorder="1" applyAlignment="1" applyProtection="1">
      <alignment horizontal="right" vertical="top" wrapText="1"/>
    </xf>
    <xf numFmtId="0" fontId="1" fillId="5" borderId="1" xfId="0" applyNumberFormat="1" applyFont="1" applyFill="1" applyBorder="1" applyAlignment="1" applyProtection="1">
      <alignment horizontal="center" vertical="top" wrapText="1"/>
      <protection locked="0"/>
    </xf>
    <xf numFmtId="0" fontId="1" fillId="5" borderId="1" xfId="0" applyNumberFormat="1" applyFont="1" applyFill="1" applyBorder="1" applyAlignment="1" applyProtection="1">
      <alignment horizontal="right" vertical="top" wrapText="1"/>
      <protection locked="0"/>
    </xf>
    <xf numFmtId="0" fontId="1" fillId="2" borderId="0" xfId="0" applyNumberFormat="1" applyFont="1" applyFill="1" applyAlignment="1" applyProtection="1">
      <alignment vertical="top" wrapText="1"/>
      <protection locked="0"/>
    </xf>
    <xf numFmtId="0" fontId="1" fillId="2" borderId="0" xfId="0" applyNumberFormat="1" applyFont="1" applyFill="1" applyAlignment="1" applyProtection="1">
      <alignment horizontal="left" vertical="top" wrapText="1"/>
      <protection locked="0"/>
    </xf>
    <xf numFmtId="164" fontId="1" fillId="2" borderId="0" xfId="0" applyNumberFormat="1" applyFont="1" applyFill="1" applyAlignment="1" applyProtection="1">
      <alignment horizontal="right" vertical="top" wrapText="1"/>
      <protection locked="0"/>
    </xf>
    <xf numFmtId="0" fontId="1" fillId="2" borderId="0" xfId="0" applyNumberFormat="1" applyFont="1" applyFill="1" applyAlignment="1" applyProtection="1">
      <alignment horizontal="center" vertical="top" wrapText="1"/>
      <protection locked="0"/>
    </xf>
    <xf numFmtId="0" fontId="1" fillId="2" borderId="0" xfId="0" applyNumberFormat="1" applyFont="1" applyFill="1" applyAlignment="1" applyProtection="1">
      <alignment horizontal="right" vertical="top" wrapText="1"/>
      <protection locked="0"/>
    </xf>
    <xf numFmtId="0" fontId="4" fillId="2" borderId="5" xfId="0" applyFont="1" applyFill="1" applyBorder="1" applyAlignment="1">
      <alignment wrapText="1"/>
    </xf>
    <xf numFmtId="0" fontId="5" fillId="2" borderId="5" xfId="0" applyFont="1" applyFill="1" applyBorder="1" applyAlignment="1">
      <alignment wrapText="1"/>
    </xf>
    <xf numFmtId="165" fontId="3" fillId="2" borderId="6" xfId="1" applyNumberFormat="1" applyFont="1" applyFill="1" applyBorder="1" applyAlignment="1">
      <alignment horizontal="right" vertical="top" wrapText="1"/>
    </xf>
    <xf numFmtId="165" fontId="1" fillId="2" borderId="6" xfId="1" applyNumberFormat="1" applyFont="1" applyFill="1" applyBorder="1" applyAlignment="1">
      <alignment horizontal="right" vertical="top" wrapText="1"/>
    </xf>
    <xf numFmtId="0" fontId="14" fillId="2" borderId="0" xfId="0" applyFont="1" applyFill="1" applyBorder="1"/>
    <xf numFmtId="0" fontId="1" fillId="2" borderId="2" xfId="1" applyNumberFormat="1" applyFont="1" applyFill="1" applyBorder="1" applyAlignment="1">
      <alignment horizontal="left" vertical="center" wrapText="1" readingOrder="1"/>
    </xf>
    <xf numFmtId="0" fontId="1" fillId="2" borderId="2" xfId="1" applyNumberFormat="1" applyFont="1" applyFill="1" applyBorder="1" applyAlignment="1">
      <alignment vertical="top" wrapText="1" readingOrder="1"/>
    </xf>
    <xf numFmtId="0" fontId="1" fillId="2" borderId="0" xfId="1" applyNumberFormat="1" applyFont="1" applyFill="1" applyBorder="1" applyAlignment="1">
      <alignment horizontal="left" vertical="top" wrapText="1" readingOrder="1"/>
    </xf>
    <xf numFmtId="0" fontId="1" fillId="2" borderId="1" xfId="0" applyNumberFormat="1" applyFont="1" applyFill="1" applyBorder="1" applyAlignment="1" applyProtection="1">
      <alignment vertical="top" wrapText="1"/>
      <protection locked="0"/>
    </xf>
    <xf numFmtId="0" fontId="1" fillId="2" borderId="1" xfId="0" applyNumberFormat="1" applyFont="1" applyFill="1" applyBorder="1" applyAlignment="1" applyProtection="1">
      <alignment horizontal="left" vertical="top" wrapText="1"/>
      <protection locked="0"/>
    </xf>
    <xf numFmtId="164" fontId="1" fillId="2" borderId="1" xfId="0" applyNumberFormat="1" applyFont="1" applyFill="1" applyBorder="1" applyAlignment="1" applyProtection="1">
      <alignment horizontal="right" vertical="top" wrapText="1"/>
    </xf>
    <xf numFmtId="0" fontId="1" fillId="2" borderId="1" xfId="0" applyNumberFormat="1" applyFont="1" applyFill="1" applyBorder="1" applyAlignment="1" applyProtection="1">
      <alignment horizontal="center" vertical="top" wrapText="1"/>
      <protection locked="0"/>
    </xf>
    <xf numFmtId="0" fontId="1" fillId="2" borderId="1" xfId="0" applyNumberFormat="1" applyFont="1" applyFill="1" applyBorder="1" applyAlignment="1" applyProtection="1">
      <alignment horizontal="right" vertical="top" wrapText="1"/>
      <protection locked="0"/>
    </xf>
    <xf numFmtId="0" fontId="1" fillId="2" borderId="2"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horizontal="left" vertical="top" wrapText="1"/>
      <protection locked="0"/>
    </xf>
    <xf numFmtId="164" fontId="1" fillId="2" borderId="2" xfId="0" applyNumberFormat="1" applyFont="1" applyFill="1" applyBorder="1" applyAlignment="1" applyProtection="1">
      <alignment horizontal="right" vertical="top" wrapText="1"/>
      <protection locked="0"/>
    </xf>
    <xf numFmtId="0" fontId="1" fillId="2" borderId="2" xfId="0" applyNumberFormat="1" applyFont="1" applyFill="1" applyBorder="1" applyAlignment="1" applyProtection="1">
      <alignment horizontal="center" vertical="top" wrapText="1"/>
      <protection locked="0"/>
    </xf>
    <xf numFmtId="0" fontId="1" fillId="2" borderId="2" xfId="0" applyNumberFormat="1" applyFont="1" applyFill="1" applyBorder="1" applyAlignment="1" applyProtection="1">
      <alignment horizontal="right" vertical="top" wrapText="1"/>
      <protection locked="0"/>
    </xf>
    <xf numFmtId="164" fontId="1" fillId="2" borderId="1" xfId="0" applyNumberFormat="1" applyFont="1" applyFill="1" applyBorder="1" applyAlignment="1" applyProtection="1">
      <alignment horizontal="right" vertical="top" wrapText="1"/>
      <protection locked="0"/>
    </xf>
    <xf numFmtId="0" fontId="4" fillId="2" borderId="0" xfId="0" applyFont="1" applyFill="1" applyBorder="1" applyAlignment="1">
      <alignment wrapText="1"/>
    </xf>
    <xf numFmtId="0" fontId="3" fillId="2" borderId="0" xfId="0" applyNumberFormat="1" applyFont="1" applyFill="1" applyAlignment="1" applyProtection="1">
      <alignment horizontal="center" wrapText="1"/>
    </xf>
    <xf numFmtId="164" fontId="3" fillId="3" borderId="28" xfId="0" applyNumberFormat="1" applyFont="1" applyFill="1" applyBorder="1" applyAlignment="1" applyProtection="1">
      <alignment horizontal="right" vertical="top" wrapText="1"/>
    </xf>
    <xf numFmtId="164" fontId="1" fillId="4" borderId="28" xfId="0" applyNumberFormat="1" applyFont="1" applyFill="1" applyBorder="1" applyAlignment="1" applyProtection="1">
      <alignment horizontal="right" vertical="top" wrapText="1"/>
    </xf>
    <xf numFmtId="164" fontId="1" fillId="5" borderId="28" xfId="0" applyNumberFormat="1" applyFont="1" applyFill="1" applyBorder="1" applyAlignment="1" applyProtection="1">
      <alignment horizontal="right" vertical="top" wrapText="1"/>
    </xf>
    <xf numFmtId="164" fontId="1" fillId="2" borderId="28" xfId="0" applyNumberFormat="1" applyFont="1" applyFill="1" applyBorder="1" applyAlignment="1" applyProtection="1">
      <alignment horizontal="right" vertical="top" wrapText="1"/>
    </xf>
    <xf numFmtId="164" fontId="1" fillId="2" borderId="4" xfId="0" applyNumberFormat="1" applyFont="1" applyFill="1" applyBorder="1" applyAlignment="1" applyProtection="1">
      <alignment horizontal="right" vertical="top" wrapText="1"/>
      <protection locked="0"/>
    </xf>
    <xf numFmtId="164" fontId="1" fillId="2" borderId="28" xfId="0" applyNumberFormat="1" applyFont="1" applyFill="1" applyBorder="1" applyAlignment="1" applyProtection="1">
      <alignment horizontal="right" vertical="top" wrapText="1"/>
      <protection locked="0"/>
    </xf>
    <xf numFmtId="164" fontId="3" fillId="3" borderId="29" xfId="0" applyNumberFormat="1" applyFont="1" applyFill="1" applyBorder="1" applyAlignment="1" applyProtection="1">
      <alignment horizontal="right" vertical="top" wrapText="1"/>
    </xf>
    <xf numFmtId="164" fontId="1" fillId="4" borderId="29" xfId="0" applyNumberFormat="1" applyFont="1" applyFill="1" applyBorder="1" applyAlignment="1" applyProtection="1">
      <alignment horizontal="right" vertical="top" wrapText="1"/>
    </xf>
    <xf numFmtId="164" fontId="1" fillId="5" borderId="29" xfId="0" applyNumberFormat="1" applyFont="1" applyFill="1" applyBorder="1" applyAlignment="1" applyProtection="1">
      <alignment horizontal="right" vertical="top" wrapText="1"/>
    </xf>
    <xf numFmtId="164" fontId="1" fillId="2" borderId="29" xfId="0" applyNumberFormat="1" applyFont="1" applyFill="1" applyBorder="1" applyAlignment="1" applyProtection="1">
      <alignment horizontal="right" vertical="top" wrapText="1"/>
    </xf>
    <xf numFmtId="164" fontId="1" fillId="2" borderId="6" xfId="0" applyNumberFormat="1" applyFont="1" applyFill="1" applyBorder="1" applyAlignment="1" applyProtection="1">
      <alignment horizontal="right" vertical="top" wrapText="1"/>
      <protection locked="0"/>
    </xf>
    <xf numFmtId="164" fontId="1" fillId="2" borderId="29" xfId="0" applyNumberFormat="1" applyFont="1" applyFill="1" applyBorder="1" applyAlignment="1" applyProtection="1">
      <alignment horizontal="right" vertical="top" wrapText="1"/>
      <protection locked="0"/>
    </xf>
    <xf numFmtId="164" fontId="3" fillId="3" borderId="30" xfId="0" applyNumberFormat="1" applyFont="1" applyFill="1" applyBorder="1" applyAlignment="1" applyProtection="1">
      <alignment horizontal="right" vertical="top" wrapText="1"/>
    </xf>
    <xf numFmtId="164" fontId="3" fillId="3" borderId="31" xfId="0" applyNumberFormat="1" applyFont="1" applyFill="1" applyBorder="1" applyAlignment="1" applyProtection="1">
      <alignment horizontal="right" vertical="top" wrapText="1"/>
    </xf>
    <xf numFmtId="164" fontId="1" fillId="4" borderId="31" xfId="0" applyNumberFormat="1" applyFont="1" applyFill="1" applyBorder="1" applyAlignment="1" applyProtection="1">
      <alignment horizontal="right" vertical="top" wrapText="1"/>
    </xf>
    <xf numFmtId="164" fontId="1" fillId="5" borderId="31" xfId="0" applyNumberFormat="1" applyFont="1" applyFill="1" applyBorder="1" applyAlignment="1" applyProtection="1">
      <alignment horizontal="right" vertical="top" wrapText="1"/>
    </xf>
    <xf numFmtId="164" fontId="1" fillId="2" borderId="31" xfId="0" applyNumberFormat="1" applyFont="1" applyFill="1" applyBorder="1" applyAlignment="1" applyProtection="1">
      <alignment horizontal="right" vertical="top" wrapText="1"/>
    </xf>
    <xf numFmtId="164" fontId="1" fillId="2" borderId="22" xfId="0" applyNumberFormat="1" applyFont="1" applyFill="1" applyBorder="1" applyAlignment="1" applyProtection="1">
      <alignment horizontal="right" vertical="top" wrapText="1"/>
      <protection locked="0"/>
    </xf>
    <xf numFmtId="164" fontId="1" fillId="2" borderId="31" xfId="0" applyNumberFormat="1" applyFont="1" applyFill="1" applyBorder="1" applyAlignment="1" applyProtection="1">
      <alignment horizontal="right" vertical="top" wrapText="1"/>
      <protection locked="0"/>
    </xf>
    <xf numFmtId="164" fontId="1" fillId="2" borderId="33" xfId="0" applyNumberFormat="1" applyFont="1" applyFill="1" applyBorder="1" applyAlignment="1" applyProtection="1">
      <alignment horizontal="right" vertical="top" wrapText="1"/>
      <protection locked="0"/>
    </xf>
    <xf numFmtId="164" fontId="1" fillId="2" borderId="34" xfId="0" applyNumberFormat="1" applyFont="1" applyFill="1" applyBorder="1" applyAlignment="1" applyProtection="1">
      <alignment horizontal="right" vertical="top" wrapText="1"/>
      <protection locked="0"/>
    </xf>
    <xf numFmtId="0" fontId="3" fillId="3" borderId="30" xfId="0" applyNumberFormat="1" applyFont="1" applyFill="1" applyBorder="1" applyAlignment="1" applyProtection="1">
      <alignment vertical="top" readingOrder="1"/>
      <protection locked="0"/>
    </xf>
    <xf numFmtId="0" fontId="3" fillId="3" borderId="31" xfId="0" applyNumberFormat="1" applyFont="1" applyFill="1" applyBorder="1" applyAlignment="1" applyProtection="1">
      <alignment horizontal="right" vertical="top" wrapText="1"/>
      <protection locked="0"/>
    </xf>
    <xf numFmtId="0" fontId="1" fillId="4" borderId="30" xfId="0" applyNumberFormat="1" applyFont="1" applyFill="1" applyBorder="1" applyAlignment="1" applyProtection="1">
      <alignment vertical="top" readingOrder="1"/>
      <protection locked="0"/>
    </xf>
    <xf numFmtId="0" fontId="1" fillId="4" borderId="31" xfId="0" applyNumberFormat="1" applyFont="1" applyFill="1" applyBorder="1" applyAlignment="1" applyProtection="1">
      <alignment horizontal="right" vertical="top" wrapText="1"/>
      <protection locked="0"/>
    </xf>
    <xf numFmtId="0" fontId="1" fillId="5" borderId="30" xfId="0" applyNumberFormat="1" applyFont="1" applyFill="1" applyBorder="1" applyAlignment="1" applyProtection="1">
      <alignment vertical="top" readingOrder="1"/>
      <protection locked="0"/>
    </xf>
    <xf numFmtId="0" fontId="1" fillId="5" borderId="31" xfId="0" applyNumberFormat="1" applyFont="1" applyFill="1" applyBorder="1" applyAlignment="1" applyProtection="1">
      <alignment horizontal="right" vertical="top" wrapText="1"/>
      <protection locked="0"/>
    </xf>
    <xf numFmtId="0" fontId="1" fillId="2" borderId="30" xfId="0" applyNumberFormat="1" applyFont="1" applyFill="1" applyBorder="1" applyAlignment="1" applyProtection="1">
      <alignment vertical="top" readingOrder="1"/>
      <protection locked="0"/>
    </xf>
    <xf numFmtId="0" fontId="1" fillId="2" borderId="31" xfId="0" applyNumberFormat="1" applyFont="1" applyFill="1" applyBorder="1" applyAlignment="1" applyProtection="1">
      <alignment horizontal="right" vertical="top" wrapText="1"/>
      <protection locked="0"/>
    </xf>
    <xf numFmtId="0" fontId="1" fillId="2" borderId="21" xfId="0" applyNumberFormat="1" applyFont="1" applyFill="1" applyBorder="1" applyAlignment="1" applyProtection="1">
      <alignment vertical="top" readingOrder="1"/>
      <protection locked="0"/>
    </xf>
    <xf numFmtId="0" fontId="1" fillId="2" borderId="22" xfId="0" applyNumberFormat="1" applyFont="1" applyFill="1" applyBorder="1" applyAlignment="1" applyProtection="1">
      <alignment horizontal="right" vertical="top" wrapText="1"/>
      <protection locked="0"/>
    </xf>
    <xf numFmtId="0" fontId="1" fillId="2" borderId="32" xfId="0" applyNumberFormat="1" applyFont="1" applyFill="1" applyBorder="1" applyAlignment="1" applyProtection="1">
      <alignment vertical="top" readingOrder="1"/>
      <protection locked="0"/>
    </xf>
    <xf numFmtId="0" fontId="1" fillId="2" borderId="33" xfId="0" applyNumberFormat="1" applyFont="1" applyFill="1" applyBorder="1" applyAlignment="1" applyProtection="1">
      <alignment vertical="top" wrapText="1"/>
      <protection locked="0"/>
    </xf>
    <xf numFmtId="0" fontId="1" fillId="2" borderId="33" xfId="0" applyNumberFormat="1" applyFont="1" applyFill="1" applyBorder="1" applyAlignment="1" applyProtection="1">
      <alignment horizontal="left" vertical="top" wrapText="1"/>
      <protection locked="0"/>
    </xf>
    <xf numFmtId="164" fontId="1" fillId="2" borderId="35" xfId="0" applyNumberFormat="1" applyFont="1" applyFill="1" applyBorder="1" applyAlignment="1" applyProtection="1">
      <alignment horizontal="right" vertical="top" wrapText="1"/>
      <protection locked="0"/>
    </xf>
    <xf numFmtId="164" fontId="1" fillId="2" borderId="36" xfId="0" applyNumberFormat="1" applyFont="1" applyFill="1" applyBorder="1" applyAlignment="1" applyProtection="1">
      <alignment horizontal="right" vertical="top" wrapText="1"/>
      <protection locked="0"/>
    </xf>
    <xf numFmtId="0" fontId="1" fillId="2" borderId="33" xfId="0" applyNumberFormat="1" applyFont="1" applyFill="1" applyBorder="1" applyAlignment="1" applyProtection="1">
      <alignment horizontal="center" vertical="top" wrapText="1"/>
      <protection locked="0"/>
    </xf>
    <xf numFmtId="0" fontId="1" fillId="2" borderId="33" xfId="0" applyNumberFormat="1" applyFont="1" applyFill="1" applyBorder="1" applyAlignment="1" applyProtection="1">
      <alignment horizontal="right" vertical="top" wrapText="1"/>
      <protection locked="0"/>
    </xf>
    <xf numFmtId="0" fontId="1" fillId="2" borderId="34" xfId="0" applyNumberFormat="1" applyFont="1" applyFill="1" applyBorder="1" applyAlignment="1" applyProtection="1">
      <alignment horizontal="right" vertical="top" wrapText="1"/>
      <protection locked="0"/>
    </xf>
    <xf numFmtId="165" fontId="3" fillId="2" borderId="8" xfId="1" applyNumberFormat="1" applyFont="1" applyFill="1" applyBorder="1" applyAlignment="1">
      <alignment horizontal="right" vertical="top" wrapText="1"/>
    </xf>
    <xf numFmtId="165" fontId="1" fillId="2" borderId="8" xfId="1" applyNumberFormat="1" applyFont="1" applyFill="1" applyBorder="1" applyAlignment="1">
      <alignment horizontal="right" vertical="top" wrapText="1"/>
    </xf>
    <xf numFmtId="0" fontId="3" fillId="2" borderId="37" xfId="1" applyNumberFormat="1" applyFont="1" applyFill="1" applyBorder="1" applyAlignment="1">
      <alignment horizontal="center" vertical="center" wrapText="1"/>
    </xf>
    <xf numFmtId="165" fontId="3" fillId="2" borderId="38" xfId="1" applyNumberFormat="1" applyFont="1" applyFill="1" applyBorder="1" applyAlignment="1">
      <alignment horizontal="right" vertical="top" wrapText="1"/>
    </xf>
    <xf numFmtId="165" fontId="1" fillId="2" borderId="38" xfId="1" applyNumberFormat="1" applyFont="1" applyFill="1" applyBorder="1" applyAlignment="1">
      <alignment horizontal="right" vertical="top" wrapText="1"/>
    </xf>
    <xf numFmtId="165" fontId="1" fillId="2" borderId="39" xfId="1" applyNumberFormat="1" applyFont="1" applyFill="1" applyBorder="1" applyAlignment="1">
      <alignment horizontal="right" vertical="top" wrapText="1"/>
    </xf>
    <xf numFmtId="0" fontId="3" fillId="2" borderId="40" xfId="1" applyNumberFormat="1" applyFont="1" applyFill="1" applyBorder="1" applyAlignment="1">
      <alignment horizontal="center" vertical="center" wrapText="1"/>
    </xf>
    <xf numFmtId="0" fontId="4" fillId="2" borderId="41" xfId="0" applyFont="1" applyFill="1" applyBorder="1" applyAlignment="1">
      <alignment wrapText="1"/>
    </xf>
    <xf numFmtId="0" fontId="3" fillId="2" borderId="42" xfId="1" applyNumberFormat="1" applyFont="1" applyFill="1" applyBorder="1" applyAlignment="1">
      <alignment horizontal="center" vertical="center" wrapText="1"/>
    </xf>
    <xf numFmtId="0" fontId="3" fillId="2" borderId="26" xfId="1" applyNumberFormat="1" applyFont="1" applyFill="1" applyBorder="1" applyAlignment="1">
      <alignment horizontal="center" vertical="center" wrapText="1"/>
    </xf>
    <xf numFmtId="0" fontId="3" fillId="2" borderId="20" xfId="1" applyNumberFormat="1" applyFont="1" applyFill="1" applyBorder="1" applyAlignment="1">
      <alignment horizontal="center" vertical="center" wrapText="1"/>
    </xf>
    <xf numFmtId="0" fontId="3" fillId="2" borderId="43" xfId="1" applyNumberFormat="1" applyFont="1" applyFill="1" applyBorder="1" applyAlignment="1">
      <alignment horizontal="left" vertical="center" wrapText="1"/>
    </xf>
    <xf numFmtId="165" fontId="3" fillId="2" borderId="22" xfId="1" applyNumberFormat="1" applyFont="1" applyFill="1" applyBorder="1" applyAlignment="1">
      <alignment horizontal="right" vertical="top" wrapText="1"/>
    </xf>
    <xf numFmtId="0" fontId="1" fillId="2" borderId="43" xfId="1" applyNumberFormat="1" applyFont="1" applyFill="1" applyBorder="1" applyAlignment="1">
      <alignment horizontal="left" vertical="center" wrapText="1"/>
    </xf>
    <xf numFmtId="165" fontId="1" fillId="2" borderId="22" xfId="1" applyNumberFormat="1" applyFont="1" applyFill="1" applyBorder="1" applyAlignment="1">
      <alignment horizontal="right" vertical="top" wrapText="1"/>
    </xf>
    <xf numFmtId="0" fontId="1" fillId="2" borderId="43" xfId="1" applyNumberFormat="1" applyFont="1" applyFill="1" applyBorder="1" applyAlignment="1">
      <alignment vertical="top" wrapText="1"/>
    </xf>
    <xf numFmtId="0" fontId="1" fillId="2" borderId="44" xfId="1" applyNumberFormat="1" applyFont="1" applyFill="1" applyBorder="1" applyAlignment="1">
      <alignment vertical="top" wrapText="1"/>
    </xf>
    <xf numFmtId="0" fontId="4" fillId="2" borderId="45" xfId="0" applyFont="1" applyFill="1" applyBorder="1" applyAlignment="1">
      <alignment wrapText="1"/>
    </xf>
    <xf numFmtId="165" fontId="1" fillId="2" borderId="46" xfId="1" applyNumberFormat="1" applyFont="1" applyFill="1" applyBorder="1" applyAlignment="1">
      <alignment horizontal="right" vertical="top" wrapText="1"/>
    </xf>
    <xf numFmtId="165" fontId="1" fillId="2" borderId="47" xfId="1" applyNumberFormat="1" applyFont="1" applyFill="1" applyBorder="1" applyAlignment="1">
      <alignment horizontal="right" vertical="top" wrapText="1"/>
    </xf>
    <xf numFmtId="165" fontId="1" fillId="2" borderId="48" xfId="1" applyNumberFormat="1" applyFont="1" applyFill="1" applyBorder="1" applyAlignment="1">
      <alignment horizontal="right" vertical="top" wrapText="1"/>
    </xf>
    <xf numFmtId="0" fontId="6" fillId="2" borderId="2" xfId="1" applyNumberFormat="1" applyFont="1" applyFill="1" applyBorder="1" applyAlignment="1">
      <alignment vertical="top" wrapText="1" readingOrder="1"/>
    </xf>
    <xf numFmtId="0" fontId="12" fillId="2" borderId="0" xfId="0" applyFont="1" applyFill="1" applyBorder="1"/>
    <xf numFmtId="0" fontId="8" fillId="2" borderId="2" xfId="1" applyNumberFormat="1" applyFont="1" applyFill="1" applyBorder="1" applyAlignment="1">
      <alignment horizontal="center" vertical="top" wrapText="1" readingOrder="1"/>
    </xf>
    <xf numFmtId="164" fontId="3" fillId="4" borderId="30" xfId="0" applyNumberFormat="1" applyFont="1" applyFill="1" applyBorder="1" applyAlignment="1" applyProtection="1">
      <alignment horizontal="right" vertical="top" wrapText="1"/>
    </xf>
    <xf numFmtId="164" fontId="3" fillId="5" borderId="30" xfId="0" applyNumberFormat="1" applyFont="1" applyFill="1" applyBorder="1" applyAlignment="1" applyProtection="1">
      <alignment horizontal="right" vertical="top" wrapText="1"/>
    </xf>
    <xf numFmtId="164" fontId="3" fillId="2" borderId="30" xfId="0" applyNumberFormat="1" applyFont="1" applyFill="1" applyBorder="1" applyAlignment="1" applyProtection="1">
      <alignment horizontal="right" vertical="top" wrapText="1"/>
    </xf>
    <xf numFmtId="164" fontId="3" fillId="2" borderId="21" xfId="0" applyNumberFormat="1" applyFont="1" applyFill="1" applyBorder="1" applyAlignment="1" applyProtection="1">
      <alignment horizontal="right" vertical="top" wrapText="1"/>
      <protection locked="0"/>
    </xf>
    <xf numFmtId="164" fontId="3" fillId="2" borderId="30" xfId="0" applyNumberFormat="1" applyFont="1" applyFill="1" applyBorder="1" applyAlignment="1" applyProtection="1">
      <alignment horizontal="right" vertical="top" wrapText="1"/>
      <protection locked="0"/>
    </xf>
    <xf numFmtId="164" fontId="3" fillId="2" borderId="32" xfId="0" applyNumberFormat="1" applyFont="1" applyFill="1" applyBorder="1" applyAlignment="1" applyProtection="1">
      <alignment horizontal="right" vertical="top" wrapText="1"/>
      <protection locked="0"/>
    </xf>
    <xf numFmtId="0" fontId="8" fillId="2" borderId="2" xfId="1" applyNumberFormat="1" applyFont="1" applyFill="1" applyBorder="1" applyAlignment="1">
      <alignment horizontal="justify" vertical="top" wrapText="1" readingOrder="1"/>
    </xf>
    <xf numFmtId="0" fontId="12" fillId="2" borderId="9" xfId="1" applyNumberFormat="1" applyFont="1" applyFill="1" applyBorder="1" applyAlignment="1">
      <alignment horizontal="justify" vertical="top" wrapText="1"/>
    </xf>
    <xf numFmtId="0" fontId="12" fillId="2" borderId="0" xfId="0" applyFont="1" applyFill="1" applyBorder="1" applyAlignment="1">
      <alignment horizontal="justify"/>
    </xf>
    <xf numFmtId="0" fontId="12" fillId="2" borderId="10" xfId="1" applyNumberFormat="1" applyFont="1" applyFill="1" applyBorder="1" applyAlignment="1">
      <alignment horizontal="justify" vertical="top" wrapText="1"/>
    </xf>
    <xf numFmtId="0" fontId="12" fillId="2" borderId="11" xfId="1" applyNumberFormat="1" applyFont="1" applyFill="1" applyBorder="1" applyAlignment="1">
      <alignment horizontal="justify" vertical="top" wrapText="1"/>
    </xf>
    <xf numFmtId="0" fontId="12" fillId="2" borderId="7" xfId="1" applyNumberFormat="1" applyFont="1" applyFill="1" applyBorder="1" applyAlignment="1">
      <alignment horizontal="justify" vertical="top" wrapText="1"/>
    </xf>
    <xf numFmtId="0" fontId="12" fillId="2" borderId="12" xfId="1" applyNumberFormat="1" applyFont="1" applyFill="1" applyBorder="1" applyAlignment="1">
      <alignment horizontal="justify" vertical="top" wrapText="1"/>
    </xf>
    <xf numFmtId="0" fontId="3" fillId="0" borderId="3" xfId="0" applyNumberFormat="1" applyFont="1" applyFill="1" applyBorder="1" applyAlignment="1" applyProtection="1">
      <alignment horizontal="center" vertical="center" wrapText="1"/>
    </xf>
    <xf numFmtId="0" fontId="3" fillId="6" borderId="3" xfId="0" applyNumberFormat="1" applyFont="1" applyFill="1" applyBorder="1" applyAlignment="1" applyProtection="1">
      <alignment horizontal="center" vertical="center" wrapText="1"/>
    </xf>
    <xf numFmtId="0" fontId="3" fillId="0" borderId="24" xfId="0" applyNumberFormat="1" applyFont="1" applyFill="1" applyBorder="1" applyAlignment="1" applyProtection="1">
      <alignment horizontal="center" vertical="center" wrapText="1"/>
    </xf>
    <xf numFmtId="0" fontId="6" fillId="2" borderId="2" xfId="1" applyNumberFormat="1" applyFont="1" applyFill="1" applyBorder="1" applyAlignment="1">
      <alignment vertical="top" wrapText="1" readingOrder="1"/>
    </xf>
    <xf numFmtId="0" fontId="12" fillId="2" borderId="6" xfId="1" applyNumberFormat="1" applyFont="1" applyFill="1" applyBorder="1" applyAlignment="1">
      <alignment vertical="top" wrapText="1"/>
    </xf>
    <xf numFmtId="0" fontId="8" fillId="2" borderId="2" xfId="1" applyNumberFormat="1" applyFont="1" applyFill="1" applyBorder="1" applyAlignment="1">
      <alignment vertical="top" wrapText="1" readingOrder="1"/>
    </xf>
    <xf numFmtId="0" fontId="12" fillId="2" borderId="8" xfId="1" applyNumberFormat="1" applyFont="1" applyFill="1" applyBorder="1" applyAlignment="1">
      <alignment vertical="top" wrapText="1"/>
    </xf>
    <xf numFmtId="0" fontId="6" fillId="2" borderId="2" xfId="1" applyNumberFormat="1" applyFont="1" applyFill="1" applyBorder="1" applyAlignment="1">
      <alignment horizontal="center" vertical="top" wrapText="1" readingOrder="1"/>
    </xf>
    <xf numFmtId="0" fontId="8" fillId="2" borderId="2" xfId="1" applyNumberFormat="1" applyFont="1" applyFill="1" applyBorder="1" applyAlignment="1">
      <alignment horizontal="center" vertical="top" wrapText="1" readingOrder="1"/>
    </xf>
    <xf numFmtId="0" fontId="6" fillId="2" borderId="7" xfId="1" applyNumberFormat="1" applyFont="1" applyFill="1" applyBorder="1" applyAlignment="1">
      <alignment horizontal="center" vertical="top" wrapText="1" readingOrder="1"/>
    </xf>
    <xf numFmtId="0" fontId="12" fillId="2" borderId="7" xfId="1" applyNumberFormat="1" applyFont="1" applyFill="1" applyBorder="1" applyAlignment="1">
      <alignment vertical="top" wrapText="1"/>
    </xf>
    <xf numFmtId="0" fontId="7" fillId="2" borderId="0" xfId="1" applyNumberFormat="1" applyFont="1" applyFill="1" applyBorder="1" applyAlignment="1">
      <alignment horizontal="center" vertical="top" wrapText="1" readingOrder="1"/>
    </xf>
    <xf numFmtId="0" fontId="12" fillId="2" borderId="0" xfId="0" applyFont="1" applyFill="1" applyBorder="1"/>
    <xf numFmtId="0" fontId="6" fillId="2" borderId="0" xfId="1" applyNumberFormat="1" applyFont="1" applyFill="1" applyBorder="1" applyAlignment="1">
      <alignment horizontal="center" vertical="top" wrapText="1" readingOrder="1"/>
    </xf>
    <xf numFmtId="0" fontId="11" fillId="2" borderId="13" xfId="2" applyFont="1" applyBorder="1" applyAlignment="1" applyProtection="1">
      <alignment vertical="top" wrapText="1" readingOrder="1"/>
      <protection locked="0"/>
    </xf>
    <xf numFmtId="0" fontId="11" fillId="2" borderId="14" xfId="2" applyFont="1" applyBorder="1" applyAlignment="1" applyProtection="1">
      <alignment vertical="top" wrapText="1"/>
      <protection locked="0"/>
    </xf>
    <xf numFmtId="0" fontId="11" fillId="2" borderId="15" xfId="2" applyFont="1" applyBorder="1" applyAlignment="1" applyProtection="1">
      <alignment vertical="top" wrapText="1"/>
      <protection locked="0"/>
    </xf>
    <xf numFmtId="0" fontId="16" fillId="2" borderId="13" xfId="2" applyFont="1" applyBorder="1" applyAlignment="1" applyProtection="1">
      <alignment horizontal="center" vertical="top" wrapText="1" readingOrder="1"/>
      <protection locked="0"/>
    </xf>
    <xf numFmtId="0" fontId="11" fillId="2" borderId="13" xfId="2" applyFont="1" applyBorder="1" applyAlignment="1" applyProtection="1">
      <alignment horizontal="center" vertical="top" wrapText="1" readingOrder="1"/>
      <protection locked="0"/>
    </xf>
    <xf numFmtId="0" fontId="8" fillId="2" borderId="2" xfId="1" applyNumberFormat="1" applyFont="1" applyFill="1" applyBorder="1" applyAlignment="1">
      <alignment horizontal="justify" vertical="top" wrapText="1" readingOrder="1"/>
    </xf>
    <xf numFmtId="0" fontId="12" fillId="2" borderId="8" xfId="1" applyNumberFormat="1" applyFont="1" applyFill="1" applyBorder="1" applyAlignment="1">
      <alignment horizontal="justify" vertical="top" wrapText="1" readingOrder="1"/>
    </xf>
    <xf numFmtId="0" fontId="12" fillId="2" borderId="6" xfId="1" applyNumberFormat="1" applyFont="1" applyFill="1" applyBorder="1" applyAlignment="1">
      <alignment horizontal="justify" vertical="top" wrapText="1" readingOrder="1"/>
    </xf>
    <xf numFmtId="0" fontId="12" fillId="2" borderId="8" xfId="1" applyNumberFormat="1" applyFont="1" applyFill="1" applyBorder="1" applyAlignment="1">
      <alignment horizontal="justify" vertical="top" wrapText="1"/>
    </xf>
    <xf numFmtId="0" fontId="12" fillId="2" borderId="6" xfId="1" applyNumberFormat="1" applyFont="1" applyFill="1" applyBorder="1" applyAlignment="1">
      <alignment horizontal="justify" vertical="top" wrapText="1"/>
    </xf>
    <xf numFmtId="0" fontId="12" fillId="2" borderId="9" xfId="1" applyNumberFormat="1" applyFont="1" applyFill="1" applyBorder="1" applyAlignment="1">
      <alignment horizontal="justify" vertical="top" wrapText="1" readingOrder="1"/>
    </xf>
    <xf numFmtId="0" fontId="12" fillId="2" borderId="0" xfId="0" applyFont="1" applyFill="1" applyBorder="1" applyAlignment="1">
      <alignment horizontal="justify"/>
    </xf>
    <xf numFmtId="0" fontId="12" fillId="2" borderId="10" xfId="1" applyNumberFormat="1" applyFont="1" applyFill="1" applyBorder="1" applyAlignment="1">
      <alignment horizontal="justify" vertical="top" wrapText="1"/>
    </xf>
    <xf numFmtId="0" fontId="12" fillId="2" borderId="9" xfId="1" applyNumberFormat="1" applyFont="1" applyFill="1" applyBorder="1" applyAlignment="1">
      <alignment horizontal="left" vertical="top" wrapText="1" readingOrder="1"/>
    </xf>
    <xf numFmtId="0" fontId="12" fillId="2" borderId="10" xfId="1" applyNumberFormat="1" applyFont="1" applyFill="1" applyBorder="1" applyAlignment="1">
      <alignment vertical="top" wrapText="1"/>
    </xf>
    <xf numFmtId="0" fontId="11" fillId="2" borderId="9" xfId="1" applyNumberFormat="1" applyFont="1" applyFill="1" applyBorder="1" applyAlignment="1">
      <alignment horizontal="justify" vertical="top" wrapText="1" readingOrder="1"/>
    </xf>
    <xf numFmtId="0" fontId="6" fillId="2" borderId="2" xfId="1" applyNumberFormat="1" applyFont="1" applyFill="1" applyBorder="1" applyAlignment="1">
      <alignment horizontal="justify" vertical="top" wrapText="1" readingOrder="1"/>
    </xf>
    <xf numFmtId="0" fontId="3" fillId="2" borderId="0" xfId="0" applyNumberFormat="1" applyFont="1" applyFill="1" applyAlignment="1" applyProtection="1">
      <alignment horizontal="center" wrapText="1"/>
    </xf>
    <xf numFmtId="0" fontId="3" fillId="0" borderId="18" xfId="0" applyNumberFormat="1" applyFont="1" applyFill="1" applyBorder="1" applyAlignment="1" applyProtection="1">
      <alignment horizontal="center" vertical="center" wrapText="1"/>
    </xf>
    <xf numFmtId="0" fontId="3" fillId="0" borderId="21" xfId="0" applyNumberFormat="1" applyFont="1" applyFill="1" applyBorder="1" applyAlignment="1" applyProtection="1">
      <alignment horizontal="center" vertical="center" wrapText="1"/>
    </xf>
    <xf numFmtId="0" fontId="3" fillId="0" borderId="23" xfId="0" applyNumberFormat="1" applyFont="1" applyFill="1" applyBorder="1" applyAlignment="1" applyProtection="1">
      <alignment horizontal="center" vertical="center" wrapText="1"/>
    </xf>
    <xf numFmtId="0" fontId="3" fillId="0" borderId="19"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center" vertical="center" wrapText="1"/>
    </xf>
    <xf numFmtId="0" fontId="3" fillId="6" borderId="21" xfId="0" applyNumberFormat="1" applyFont="1" applyFill="1" applyBorder="1" applyAlignment="1" applyProtection="1">
      <alignment horizontal="center" vertical="center" wrapText="1"/>
    </xf>
    <xf numFmtId="0" fontId="3" fillId="6" borderId="23" xfId="0" applyNumberFormat="1" applyFont="1" applyFill="1" applyBorder="1" applyAlignment="1" applyProtection="1">
      <alignment horizontal="center" vertical="center" wrapText="1"/>
    </xf>
    <xf numFmtId="0" fontId="3" fillId="6" borderId="22" xfId="0" applyNumberFormat="1" applyFont="1" applyFill="1" applyBorder="1" applyAlignment="1" applyProtection="1">
      <alignment horizontal="center" vertical="center" wrapText="1"/>
    </xf>
    <xf numFmtId="0" fontId="3" fillId="6" borderId="24" xfId="0" applyNumberFormat="1" applyFont="1" applyFill="1" applyBorder="1" applyAlignment="1" applyProtection="1">
      <alignment horizontal="center" vertical="center" wrapText="1"/>
    </xf>
    <xf numFmtId="0" fontId="3" fillId="0" borderId="26"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17" xfId="0" applyNumberFormat="1" applyFont="1" applyFill="1" applyBorder="1" applyAlignment="1" applyProtection="1">
      <alignment horizontal="center" vertical="center" wrapText="1"/>
    </xf>
    <xf numFmtId="0" fontId="3" fillId="0" borderId="25" xfId="0" applyNumberFormat="1" applyFont="1" applyFill="1" applyBorder="1" applyAlignment="1" applyProtection="1">
      <alignment horizontal="center" vertical="center" wrapText="1"/>
    </xf>
    <xf numFmtId="0" fontId="1" fillId="0" borderId="27" xfId="0" applyNumberFormat="1" applyFont="1" applyFill="1" applyBorder="1" applyAlignment="1" applyProtection="1">
      <alignment wrapText="1"/>
    </xf>
    <xf numFmtId="0" fontId="3" fillId="2" borderId="0" xfId="1" applyNumberFormat="1" applyFont="1" applyFill="1" applyBorder="1" applyAlignment="1">
      <alignment horizontal="center" vertical="top" wrapText="1"/>
    </xf>
    <xf numFmtId="0" fontId="4" fillId="2" borderId="0" xfId="0" applyFont="1" applyFill="1" applyBorder="1" applyAlignment="1">
      <alignment wrapText="1"/>
    </xf>
    <xf numFmtId="0" fontId="3" fillId="6" borderId="18" xfId="0" applyNumberFormat="1" applyFont="1" applyFill="1" applyBorder="1" applyAlignment="1" applyProtection="1">
      <alignment horizontal="center" vertical="center" wrapText="1"/>
    </xf>
    <xf numFmtId="0" fontId="3" fillId="6" borderId="19" xfId="0" applyNumberFormat="1" applyFont="1" applyFill="1" applyBorder="1" applyAlignment="1" applyProtection="1">
      <alignment horizontal="center" vertical="center" wrapText="1"/>
    </xf>
    <xf numFmtId="0" fontId="3" fillId="6" borderId="20" xfId="0" applyNumberFormat="1" applyFont="1" applyFill="1" applyBorder="1" applyAlignment="1" applyProtection="1">
      <alignment horizontal="center" vertical="center" wrapText="1"/>
    </xf>
    <xf numFmtId="0" fontId="3" fillId="0" borderId="20" xfId="0" applyNumberFormat="1" applyFont="1" applyFill="1" applyBorder="1" applyAlignment="1" applyProtection="1">
      <alignment horizontal="center" vertical="center" wrapText="1"/>
    </xf>
    <xf numFmtId="0" fontId="3" fillId="6" borderId="2" xfId="0" applyNumberFormat="1" applyFont="1" applyFill="1" applyBorder="1" applyAlignment="1" applyProtection="1">
      <alignment horizontal="center" vertical="center" wrapText="1"/>
    </xf>
    <xf numFmtId="0" fontId="3" fillId="0" borderId="22" xfId="0" applyNumberFormat="1" applyFont="1" applyFill="1" applyBorder="1" applyAlignment="1" applyProtection="1">
      <alignment horizontal="center" vertical="center" wrapText="1"/>
    </xf>
    <xf numFmtId="0" fontId="15" fillId="2" borderId="0" xfId="1" applyNumberFormat="1" applyFont="1" applyFill="1" applyBorder="1" applyAlignment="1">
      <alignment horizontal="center" vertical="top" wrapText="1" readingOrder="1"/>
    </xf>
    <xf numFmtId="0" fontId="14" fillId="2" borderId="0" xfId="0" applyFont="1" applyFill="1" applyBorder="1"/>
  </cellXfs>
  <cellStyles count="3">
    <cellStyle name="Įprastas" xfId="0" builtinId="0"/>
    <cellStyle name="Normal" xfId="1"/>
    <cellStyle name="Paprastas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tabSelected="1" workbookViewId="0">
      <selection activeCell="N29" sqref="N29"/>
    </sheetView>
  </sheetViews>
  <sheetFormatPr defaultColWidth="9.140625" defaultRowHeight="15.75" x14ac:dyDescent="0.25"/>
  <cols>
    <col min="1" max="1" width="16" style="110" customWidth="1"/>
    <col min="2" max="2" width="13.85546875" style="110" customWidth="1"/>
    <col min="3" max="3" width="6.140625" style="110" customWidth="1"/>
    <col min="4" max="4" width="9.7109375" style="110" customWidth="1"/>
    <col min="5" max="5" width="15.140625" style="110" customWidth="1"/>
    <col min="6" max="6" width="8.42578125" style="110" customWidth="1"/>
    <col min="7" max="7" width="0.140625" style="110" customWidth="1"/>
    <col min="8" max="8" width="6.42578125" style="110" customWidth="1"/>
    <col min="9" max="9" width="4.140625" style="110" customWidth="1"/>
    <col min="10" max="10" width="0.140625" style="110" customWidth="1"/>
    <col min="11" max="11" width="10.85546875" style="110" customWidth="1"/>
    <col min="12" max="12" width="0" style="110" hidden="1" customWidth="1"/>
    <col min="13" max="16384" width="9.140625" style="110"/>
  </cols>
  <sheetData>
    <row r="1" spans="1:11" ht="21.6" customHeight="1" x14ac:dyDescent="0.25">
      <c r="A1" s="134" t="s">
        <v>43</v>
      </c>
      <c r="B1" s="135"/>
      <c r="C1" s="135"/>
      <c r="D1" s="135"/>
      <c r="E1" s="135"/>
      <c r="F1" s="135"/>
      <c r="G1" s="135"/>
      <c r="H1" s="135"/>
      <c r="I1" s="135"/>
      <c r="J1" s="135"/>
      <c r="K1" s="135"/>
    </row>
    <row r="2" spans="1:11" ht="21.6" customHeight="1" x14ac:dyDescent="0.25">
      <c r="A2" s="136" t="s">
        <v>107</v>
      </c>
      <c r="B2" s="137"/>
      <c r="C2" s="137"/>
      <c r="D2" s="137"/>
      <c r="E2" s="137"/>
      <c r="F2" s="137"/>
      <c r="G2" s="137"/>
      <c r="H2" s="137"/>
      <c r="I2" s="137"/>
      <c r="J2" s="137"/>
      <c r="K2" s="137"/>
    </row>
    <row r="3" spans="1:11" ht="13.5" customHeight="1" x14ac:dyDescent="0.25"/>
    <row r="4" spans="1:11" ht="21.6" customHeight="1" x14ac:dyDescent="0.25">
      <c r="A4" s="138" t="s">
        <v>132</v>
      </c>
      <c r="B4" s="137"/>
      <c r="C4" s="137"/>
      <c r="D4" s="137"/>
      <c r="E4" s="137"/>
      <c r="F4" s="137"/>
      <c r="G4" s="137"/>
      <c r="H4" s="137"/>
      <c r="I4" s="137"/>
      <c r="J4" s="137"/>
      <c r="K4" s="137"/>
    </row>
    <row r="5" spans="1:11" ht="11.45" customHeight="1" x14ac:dyDescent="0.25"/>
    <row r="6" spans="1:11" ht="18.600000000000001" customHeight="1" x14ac:dyDescent="0.25">
      <c r="A6" s="128" t="s">
        <v>108</v>
      </c>
      <c r="B6" s="129"/>
      <c r="C6" s="128" t="s">
        <v>133</v>
      </c>
      <c r="D6" s="131"/>
      <c r="E6" s="131"/>
      <c r="F6" s="131"/>
      <c r="G6" s="131"/>
      <c r="H6" s="131"/>
      <c r="I6" s="131"/>
      <c r="J6" s="131"/>
      <c r="K6" s="129"/>
    </row>
    <row r="7" spans="1:11" ht="32.85" customHeight="1" x14ac:dyDescent="0.25">
      <c r="A7" s="128" t="s">
        <v>109</v>
      </c>
      <c r="B7" s="129"/>
      <c r="C7" s="130" t="s">
        <v>122</v>
      </c>
      <c r="D7" s="131"/>
      <c r="E7" s="131"/>
      <c r="F7" s="131"/>
      <c r="G7" s="131"/>
      <c r="H7" s="131"/>
      <c r="I7" s="131"/>
      <c r="J7" s="131"/>
      <c r="K7" s="129"/>
    </row>
    <row r="8" spans="1:11" ht="27" customHeight="1" x14ac:dyDescent="0.25">
      <c r="A8" s="128" t="s">
        <v>110</v>
      </c>
      <c r="B8" s="129"/>
      <c r="C8" s="130" t="s">
        <v>123</v>
      </c>
      <c r="D8" s="131"/>
      <c r="E8" s="131"/>
      <c r="F8" s="131"/>
      <c r="G8" s="131"/>
      <c r="H8" s="131"/>
      <c r="I8" s="131"/>
      <c r="J8" s="131"/>
      <c r="K8" s="129"/>
    </row>
    <row r="9" spans="1:11" ht="5.0999999999999996" customHeight="1" x14ac:dyDescent="0.25"/>
    <row r="10" spans="1:11" ht="17.100000000000001" customHeight="1" x14ac:dyDescent="0.25">
      <c r="A10" s="128" t="s">
        <v>111</v>
      </c>
      <c r="B10" s="129"/>
      <c r="C10" s="130" t="s">
        <v>43</v>
      </c>
      <c r="D10" s="131"/>
      <c r="E10" s="131"/>
      <c r="F10" s="131"/>
      <c r="G10" s="129"/>
      <c r="H10" s="132" t="s">
        <v>1</v>
      </c>
      <c r="I10" s="129"/>
      <c r="J10" s="133" t="s">
        <v>42</v>
      </c>
      <c r="K10" s="129"/>
    </row>
    <row r="11" spans="1:11" ht="5.0999999999999996" customHeight="1" x14ac:dyDescent="0.25"/>
    <row r="12" spans="1:11" ht="249" customHeight="1" x14ac:dyDescent="0.25">
      <c r="A12" s="128" t="s">
        <v>112</v>
      </c>
      <c r="B12" s="129"/>
      <c r="C12" s="144" t="s">
        <v>116</v>
      </c>
      <c r="D12" s="145"/>
      <c r="E12" s="145"/>
      <c r="F12" s="145"/>
      <c r="G12" s="145"/>
      <c r="H12" s="145"/>
      <c r="I12" s="145"/>
      <c r="J12" s="145"/>
      <c r="K12" s="146"/>
    </row>
    <row r="13" spans="1:11" ht="50.25" customHeight="1" x14ac:dyDescent="0.25">
      <c r="A13" s="128" t="s">
        <v>134</v>
      </c>
      <c r="B13" s="129"/>
      <c r="C13" s="139" t="s">
        <v>117</v>
      </c>
      <c r="D13" s="140"/>
      <c r="E13" s="140"/>
      <c r="F13" s="140"/>
      <c r="G13" s="141"/>
      <c r="H13" s="142" t="s">
        <v>1</v>
      </c>
      <c r="I13" s="141"/>
      <c r="J13" s="143">
        <v>1</v>
      </c>
      <c r="K13" s="141"/>
    </row>
    <row r="14" spans="1:11" ht="48.6" customHeight="1" x14ac:dyDescent="0.25">
      <c r="A14" s="128" t="s">
        <v>131</v>
      </c>
      <c r="B14" s="129"/>
      <c r="C14" s="139" t="s">
        <v>118</v>
      </c>
      <c r="D14" s="140"/>
      <c r="E14" s="140"/>
      <c r="F14" s="140"/>
      <c r="G14" s="141"/>
      <c r="H14" s="142" t="s">
        <v>1</v>
      </c>
      <c r="I14" s="141"/>
      <c r="J14" s="143">
        <v>1</v>
      </c>
      <c r="K14" s="141"/>
    </row>
    <row r="15" spans="1:11" ht="0" hidden="1" customHeight="1" x14ac:dyDescent="0.25"/>
    <row r="16" spans="1:11" ht="4.9000000000000004" customHeight="1" x14ac:dyDescent="0.25"/>
    <row r="17" spans="1:11" ht="31.5" x14ac:dyDescent="0.25">
      <c r="A17" s="109" t="s">
        <v>113</v>
      </c>
      <c r="B17" s="130" t="s">
        <v>45</v>
      </c>
      <c r="C17" s="131"/>
      <c r="D17" s="131"/>
      <c r="E17" s="131"/>
      <c r="F17" s="129"/>
      <c r="G17" s="132" t="s">
        <v>135</v>
      </c>
      <c r="H17" s="131"/>
      <c r="I17" s="131"/>
      <c r="J17" s="129"/>
      <c r="K17" s="111" t="s">
        <v>44</v>
      </c>
    </row>
    <row r="18" spans="1:11" ht="17.100000000000001" customHeight="1" x14ac:dyDescent="0.25">
      <c r="A18" s="152" t="s">
        <v>138</v>
      </c>
      <c r="B18" s="137"/>
      <c r="C18" s="137"/>
      <c r="D18" s="137"/>
      <c r="E18" s="137"/>
      <c r="F18" s="137"/>
      <c r="G18" s="137"/>
      <c r="H18" s="137"/>
      <c r="I18" s="137"/>
      <c r="J18" s="137"/>
      <c r="K18" s="153"/>
    </row>
    <row r="19" spans="1:11" ht="160.5" customHeight="1" x14ac:dyDescent="0.25">
      <c r="A19" s="149" t="s">
        <v>139</v>
      </c>
      <c r="B19" s="150"/>
      <c r="C19" s="150"/>
      <c r="D19" s="150"/>
      <c r="E19" s="150"/>
      <c r="F19" s="150"/>
      <c r="G19" s="150"/>
      <c r="H19" s="150"/>
      <c r="I19" s="150"/>
      <c r="J19" s="150"/>
      <c r="K19" s="151"/>
    </row>
    <row r="20" spans="1:11" x14ac:dyDescent="0.25">
      <c r="A20" s="144" t="s">
        <v>114</v>
      </c>
      <c r="B20" s="147"/>
      <c r="C20" s="148"/>
      <c r="D20" s="118" t="s">
        <v>12</v>
      </c>
      <c r="E20" s="118" t="s">
        <v>16</v>
      </c>
      <c r="F20" s="144" t="s">
        <v>17</v>
      </c>
      <c r="G20" s="147"/>
      <c r="H20" s="148"/>
      <c r="I20" s="144" t="s">
        <v>18</v>
      </c>
      <c r="J20" s="147"/>
      <c r="K20" s="148"/>
    </row>
    <row r="21" spans="1:11" ht="34.5" customHeight="1" x14ac:dyDescent="0.25">
      <c r="A21" s="144" t="s">
        <v>46</v>
      </c>
      <c r="B21" s="147"/>
      <c r="C21" s="148"/>
      <c r="D21" s="118" t="s">
        <v>19</v>
      </c>
      <c r="E21" s="118" t="s">
        <v>47</v>
      </c>
      <c r="F21" s="144" t="s">
        <v>48</v>
      </c>
      <c r="G21" s="147"/>
      <c r="H21" s="148"/>
      <c r="I21" s="144" t="s">
        <v>48</v>
      </c>
      <c r="J21" s="147"/>
      <c r="K21" s="148"/>
    </row>
    <row r="22" spans="1:11" ht="21.75" customHeight="1" x14ac:dyDescent="0.25">
      <c r="A22" s="149" t="s">
        <v>140</v>
      </c>
      <c r="B22" s="150"/>
      <c r="C22" s="150"/>
      <c r="D22" s="150"/>
      <c r="E22" s="150"/>
      <c r="F22" s="150"/>
      <c r="G22" s="150"/>
      <c r="H22" s="150"/>
      <c r="I22" s="150"/>
      <c r="J22" s="150"/>
      <c r="K22" s="151"/>
    </row>
    <row r="23" spans="1:11" ht="144" customHeight="1" x14ac:dyDescent="0.25">
      <c r="A23" s="149" t="s">
        <v>141</v>
      </c>
      <c r="B23" s="150"/>
      <c r="C23" s="150"/>
      <c r="D23" s="150"/>
      <c r="E23" s="150"/>
      <c r="F23" s="150"/>
      <c r="G23" s="150"/>
      <c r="H23" s="150"/>
      <c r="I23" s="150"/>
      <c r="J23" s="150"/>
      <c r="K23" s="151"/>
    </row>
    <row r="24" spans="1:11" x14ac:dyDescent="0.25">
      <c r="A24" s="144" t="s">
        <v>115</v>
      </c>
      <c r="B24" s="147"/>
      <c r="C24" s="148"/>
      <c r="D24" s="118" t="s">
        <v>12</v>
      </c>
      <c r="E24" s="118" t="s">
        <v>16</v>
      </c>
      <c r="F24" s="144" t="s">
        <v>17</v>
      </c>
      <c r="G24" s="147"/>
      <c r="H24" s="148"/>
      <c r="I24" s="144" t="s">
        <v>18</v>
      </c>
      <c r="J24" s="147"/>
      <c r="K24" s="148"/>
    </row>
    <row r="25" spans="1:11" ht="41.25" customHeight="1" x14ac:dyDescent="0.25">
      <c r="A25" s="144" t="s">
        <v>51</v>
      </c>
      <c r="B25" s="147"/>
      <c r="C25" s="148"/>
      <c r="D25" s="118" t="s">
        <v>19</v>
      </c>
      <c r="E25" s="118" t="s">
        <v>52</v>
      </c>
      <c r="F25" s="144" t="s">
        <v>53</v>
      </c>
      <c r="G25" s="147"/>
      <c r="H25" s="148"/>
      <c r="I25" s="144" t="s">
        <v>53</v>
      </c>
      <c r="J25" s="147"/>
      <c r="K25" s="148"/>
    </row>
    <row r="26" spans="1:11" ht="21.95" customHeight="1" x14ac:dyDescent="0.25">
      <c r="A26" s="149" t="s">
        <v>142</v>
      </c>
      <c r="B26" s="150"/>
      <c r="C26" s="150"/>
      <c r="D26" s="150"/>
      <c r="E26" s="150"/>
      <c r="F26" s="150"/>
      <c r="G26" s="150"/>
      <c r="H26" s="150"/>
      <c r="I26" s="150"/>
      <c r="J26" s="150"/>
      <c r="K26" s="151"/>
    </row>
    <row r="27" spans="1:11" ht="0" hidden="1" customHeight="1" x14ac:dyDescent="0.25">
      <c r="A27" s="119"/>
      <c r="B27" s="120"/>
      <c r="C27" s="120"/>
      <c r="D27" s="120"/>
      <c r="E27" s="120"/>
      <c r="F27" s="120"/>
      <c r="G27" s="120"/>
      <c r="H27" s="120"/>
      <c r="I27" s="120"/>
      <c r="J27" s="120"/>
      <c r="K27" s="121"/>
    </row>
    <row r="28" spans="1:11" ht="27" customHeight="1" x14ac:dyDescent="0.25">
      <c r="A28" s="149" t="s">
        <v>143</v>
      </c>
      <c r="B28" s="150"/>
      <c r="C28" s="150"/>
      <c r="D28" s="150"/>
      <c r="E28" s="150"/>
      <c r="F28" s="150"/>
      <c r="G28" s="150"/>
      <c r="H28" s="150"/>
      <c r="I28" s="150"/>
      <c r="J28" s="150"/>
      <c r="K28" s="151"/>
    </row>
    <row r="29" spans="1:11" ht="215.25" customHeight="1" x14ac:dyDescent="0.25">
      <c r="A29" s="149" t="s">
        <v>144</v>
      </c>
      <c r="B29" s="150"/>
      <c r="C29" s="150"/>
      <c r="D29" s="150"/>
      <c r="E29" s="150"/>
      <c r="F29" s="150"/>
      <c r="G29" s="150"/>
      <c r="H29" s="150"/>
      <c r="I29" s="150"/>
      <c r="J29" s="150"/>
      <c r="K29" s="151"/>
    </row>
    <row r="30" spans="1:11" ht="0" hidden="1" customHeight="1" x14ac:dyDescent="0.25">
      <c r="A30" s="119"/>
      <c r="B30" s="120"/>
      <c r="C30" s="120"/>
      <c r="D30" s="120"/>
      <c r="E30" s="120"/>
      <c r="F30" s="120"/>
      <c r="G30" s="120"/>
      <c r="H30" s="120"/>
      <c r="I30" s="120"/>
      <c r="J30" s="120"/>
      <c r="K30" s="121"/>
    </row>
    <row r="31" spans="1:11" x14ac:dyDescent="0.25">
      <c r="A31" s="144" t="s">
        <v>115</v>
      </c>
      <c r="B31" s="147"/>
      <c r="C31" s="148"/>
      <c r="D31" s="118" t="s">
        <v>12</v>
      </c>
      <c r="E31" s="118" t="s">
        <v>16</v>
      </c>
      <c r="F31" s="144" t="s">
        <v>17</v>
      </c>
      <c r="G31" s="147"/>
      <c r="H31" s="148"/>
      <c r="I31" s="144" t="s">
        <v>18</v>
      </c>
      <c r="J31" s="147"/>
      <c r="K31" s="148"/>
    </row>
    <row r="32" spans="1:11" ht="19.5" customHeight="1" x14ac:dyDescent="0.25">
      <c r="A32" s="144" t="s">
        <v>58</v>
      </c>
      <c r="B32" s="147"/>
      <c r="C32" s="148"/>
      <c r="D32" s="118" t="s">
        <v>20</v>
      </c>
      <c r="E32" s="118" t="s">
        <v>37</v>
      </c>
      <c r="F32" s="144" t="s">
        <v>38</v>
      </c>
      <c r="G32" s="147"/>
      <c r="H32" s="148"/>
      <c r="I32" s="144" t="s">
        <v>38</v>
      </c>
      <c r="J32" s="147"/>
      <c r="K32" s="148"/>
    </row>
    <row r="33" spans="1:11" ht="33" customHeight="1" x14ac:dyDescent="0.25">
      <c r="A33" s="144" t="s">
        <v>56</v>
      </c>
      <c r="B33" s="147"/>
      <c r="C33" s="148"/>
      <c r="D33" s="118" t="s">
        <v>23</v>
      </c>
      <c r="E33" s="118" t="s">
        <v>57</v>
      </c>
      <c r="F33" s="144" t="s">
        <v>40</v>
      </c>
      <c r="G33" s="147"/>
      <c r="H33" s="148"/>
      <c r="I33" s="144" t="s">
        <v>40</v>
      </c>
      <c r="J33" s="147"/>
      <c r="K33" s="148"/>
    </row>
    <row r="34" spans="1:11" ht="36" customHeight="1" x14ac:dyDescent="0.25">
      <c r="A34" s="149" t="s">
        <v>145</v>
      </c>
      <c r="B34" s="150"/>
      <c r="C34" s="150"/>
      <c r="D34" s="150"/>
      <c r="E34" s="150"/>
      <c r="F34" s="150"/>
      <c r="G34" s="150"/>
      <c r="H34" s="150"/>
      <c r="I34" s="150"/>
      <c r="J34" s="150"/>
      <c r="K34" s="151"/>
    </row>
    <row r="35" spans="1:11" ht="127.5" customHeight="1" x14ac:dyDescent="0.25">
      <c r="A35" s="154" t="s">
        <v>119</v>
      </c>
      <c r="B35" s="150"/>
      <c r="C35" s="150"/>
      <c r="D35" s="150"/>
      <c r="E35" s="150"/>
      <c r="F35" s="150"/>
      <c r="G35" s="150"/>
      <c r="H35" s="150"/>
      <c r="I35" s="150"/>
      <c r="J35" s="150"/>
      <c r="K35" s="151"/>
    </row>
    <row r="36" spans="1:11" ht="4.5" customHeight="1" x14ac:dyDescent="0.25">
      <c r="A36" s="119"/>
      <c r="B36" s="120"/>
      <c r="C36" s="120"/>
      <c r="D36" s="120"/>
      <c r="E36" s="120"/>
      <c r="F36" s="120"/>
      <c r="G36" s="120"/>
      <c r="H36" s="120"/>
      <c r="I36" s="120"/>
      <c r="J36" s="120"/>
      <c r="K36" s="121"/>
    </row>
    <row r="37" spans="1:11" x14ac:dyDescent="0.25">
      <c r="A37" s="144" t="s">
        <v>115</v>
      </c>
      <c r="B37" s="147"/>
      <c r="C37" s="148"/>
      <c r="D37" s="118" t="s">
        <v>12</v>
      </c>
      <c r="E37" s="118" t="s">
        <v>16</v>
      </c>
      <c r="F37" s="144" t="s">
        <v>17</v>
      </c>
      <c r="G37" s="147"/>
      <c r="H37" s="148"/>
      <c r="I37" s="144" t="s">
        <v>18</v>
      </c>
      <c r="J37" s="147"/>
      <c r="K37" s="148"/>
    </row>
    <row r="38" spans="1:11" ht="20.25" customHeight="1" x14ac:dyDescent="0.25">
      <c r="A38" s="144" t="s">
        <v>58</v>
      </c>
      <c r="B38" s="147"/>
      <c r="C38" s="148"/>
      <c r="D38" s="118" t="s">
        <v>20</v>
      </c>
      <c r="E38" s="118" t="s">
        <v>34</v>
      </c>
      <c r="F38" s="144" t="s">
        <v>61</v>
      </c>
      <c r="G38" s="147"/>
      <c r="H38" s="148"/>
      <c r="I38" s="144" t="s">
        <v>33</v>
      </c>
      <c r="J38" s="147"/>
      <c r="K38" s="148"/>
    </row>
    <row r="39" spans="1:11" ht="20.25" customHeight="1" x14ac:dyDescent="0.25">
      <c r="A39" s="144" t="s">
        <v>35</v>
      </c>
      <c r="B39" s="147"/>
      <c r="C39" s="148"/>
      <c r="D39" s="118" t="s">
        <v>23</v>
      </c>
      <c r="E39" s="118" t="s">
        <v>30</v>
      </c>
      <c r="F39" s="144" t="s">
        <v>29</v>
      </c>
      <c r="G39" s="147"/>
      <c r="H39" s="148"/>
      <c r="I39" s="144" t="s">
        <v>29</v>
      </c>
      <c r="J39" s="147"/>
      <c r="K39" s="148"/>
    </row>
    <row r="40" spans="1:11" ht="17.100000000000001" customHeight="1" x14ac:dyDescent="0.25">
      <c r="A40" s="149" t="s">
        <v>146</v>
      </c>
      <c r="B40" s="150"/>
      <c r="C40" s="150"/>
      <c r="D40" s="150"/>
      <c r="E40" s="150"/>
      <c r="F40" s="150"/>
      <c r="G40" s="150"/>
      <c r="H40" s="150"/>
      <c r="I40" s="150"/>
      <c r="J40" s="150"/>
      <c r="K40" s="151"/>
    </row>
    <row r="41" spans="1:11" ht="174" customHeight="1" x14ac:dyDescent="0.25">
      <c r="A41" s="149" t="s">
        <v>147</v>
      </c>
      <c r="B41" s="150"/>
      <c r="C41" s="150"/>
      <c r="D41" s="150"/>
      <c r="E41" s="150"/>
      <c r="F41" s="150"/>
      <c r="G41" s="150"/>
      <c r="H41" s="150"/>
      <c r="I41" s="150"/>
      <c r="J41" s="150"/>
      <c r="K41" s="151"/>
    </row>
    <row r="42" spans="1:11" ht="0" hidden="1" customHeight="1" x14ac:dyDescent="0.25">
      <c r="A42" s="119"/>
      <c r="B42" s="120"/>
      <c r="C42" s="120"/>
      <c r="D42" s="120"/>
      <c r="E42" s="120"/>
      <c r="F42" s="120"/>
      <c r="G42" s="120"/>
      <c r="H42" s="120"/>
      <c r="I42" s="120"/>
      <c r="J42" s="120"/>
      <c r="K42" s="121"/>
    </row>
    <row r="43" spans="1:11" x14ac:dyDescent="0.25">
      <c r="A43" s="144" t="s">
        <v>115</v>
      </c>
      <c r="B43" s="147"/>
      <c r="C43" s="148"/>
      <c r="D43" s="118" t="s">
        <v>12</v>
      </c>
      <c r="E43" s="118" t="s">
        <v>16</v>
      </c>
      <c r="F43" s="144" t="s">
        <v>17</v>
      </c>
      <c r="G43" s="147"/>
      <c r="H43" s="148"/>
      <c r="I43" s="144" t="s">
        <v>18</v>
      </c>
      <c r="J43" s="147"/>
      <c r="K43" s="148"/>
    </row>
    <row r="44" spans="1:11" ht="20.25" customHeight="1" x14ac:dyDescent="0.25">
      <c r="A44" s="144" t="s">
        <v>41</v>
      </c>
      <c r="B44" s="147"/>
      <c r="C44" s="148"/>
      <c r="D44" s="118" t="s">
        <v>20</v>
      </c>
      <c r="E44" s="118" t="s">
        <v>65</v>
      </c>
      <c r="F44" s="144" t="s">
        <v>36</v>
      </c>
      <c r="G44" s="147"/>
      <c r="H44" s="148"/>
      <c r="I44" s="144" t="s">
        <v>36</v>
      </c>
      <c r="J44" s="147"/>
      <c r="K44" s="148"/>
    </row>
    <row r="45" spans="1:11" ht="24.75" customHeight="1" x14ac:dyDescent="0.25">
      <c r="A45" s="144" t="s">
        <v>64</v>
      </c>
      <c r="B45" s="147"/>
      <c r="C45" s="148"/>
      <c r="D45" s="118" t="s">
        <v>23</v>
      </c>
      <c r="E45" s="118" t="s">
        <v>24</v>
      </c>
      <c r="F45" s="144" t="s">
        <v>24</v>
      </c>
      <c r="G45" s="147"/>
      <c r="H45" s="148"/>
      <c r="I45" s="144" t="s">
        <v>24</v>
      </c>
      <c r="J45" s="147"/>
      <c r="K45" s="148"/>
    </row>
    <row r="46" spans="1:11" ht="3.75" customHeight="1" x14ac:dyDescent="0.25">
      <c r="A46" s="119"/>
      <c r="B46" s="120"/>
      <c r="C46" s="120"/>
      <c r="D46" s="120"/>
      <c r="E46" s="120"/>
      <c r="F46" s="120"/>
      <c r="G46" s="120"/>
      <c r="H46" s="120"/>
      <c r="I46" s="120"/>
      <c r="J46" s="120"/>
      <c r="K46" s="121"/>
    </row>
    <row r="47" spans="1:11" ht="24.75" customHeight="1" x14ac:dyDescent="0.25">
      <c r="A47" s="149" t="s">
        <v>148</v>
      </c>
      <c r="B47" s="150"/>
      <c r="C47" s="150"/>
      <c r="D47" s="150"/>
      <c r="E47" s="150"/>
      <c r="F47" s="150"/>
      <c r="G47" s="150"/>
      <c r="H47" s="150"/>
      <c r="I47" s="150"/>
      <c r="J47" s="150"/>
      <c r="K47" s="151"/>
    </row>
    <row r="48" spans="1:11" ht="274.5" customHeight="1" x14ac:dyDescent="0.25">
      <c r="A48" s="149" t="s">
        <v>149</v>
      </c>
      <c r="B48" s="150"/>
      <c r="C48" s="150"/>
      <c r="D48" s="150"/>
      <c r="E48" s="150"/>
      <c r="F48" s="150"/>
      <c r="G48" s="150"/>
      <c r="H48" s="150"/>
      <c r="I48" s="150"/>
      <c r="J48" s="150"/>
      <c r="K48" s="151"/>
    </row>
    <row r="49" spans="1:11" x14ac:dyDescent="0.25">
      <c r="A49" s="144" t="s">
        <v>115</v>
      </c>
      <c r="B49" s="147"/>
      <c r="C49" s="148"/>
      <c r="D49" s="118" t="s">
        <v>12</v>
      </c>
      <c r="E49" s="118" t="s">
        <v>16</v>
      </c>
      <c r="F49" s="144" t="s">
        <v>17</v>
      </c>
      <c r="G49" s="147"/>
      <c r="H49" s="148"/>
      <c r="I49" s="144" t="s">
        <v>18</v>
      </c>
      <c r="J49" s="147"/>
      <c r="K49" s="148"/>
    </row>
    <row r="50" spans="1:11" ht="35.25" customHeight="1" x14ac:dyDescent="0.25">
      <c r="A50" s="144" t="s">
        <v>68</v>
      </c>
      <c r="B50" s="147"/>
      <c r="C50" s="148"/>
      <c r="D50" s="118" t="s">
        <v>23</v>
      </c>
      <c r="E50" s="118" t="s">
        <v>26</v>
      </c>
      <c r="F50" s="144" t="s">
        <v>31</v>
      </c>
      <c r="G50" s="147"/>
      <c r="H50" s="148"/>
      <c r="I50" s="144" t="s">
        <v>31</v>
      </c>
      <c r="J50" s="147"/>
      <c r="K50" s="148"/>
    </row>
    <row r="51" spans="1:11" ht="35.25" customHeight="1" x14ac:dyDescent="0.25">
      <c r="A51" s="144" t="s">
        <v>69</v>
      </c>
      <c r="B51" s="147"/>
      <c r="C51" s="148"/>
      <c r="D51" s="118" t="s">
        <v>23</v>
      </c>
      <c r="E51" s="118" t="s">
        <v>31</v>
      </c>
      <c r="F51" s="144" t="s">
        <v>39</v>
      </c>
      <c r="G51" s="147"/>
      <c r="H51" s="148"/>
      <c r="I51" s="144" t="s">
        <v>39</v>
      </c>
      <c r="J51" s="147"/>
      <c r="K51" s="148"/>
    </row>
    <row r="52" spans="1:11" ht="21.95" customHeight="1" x14ac:dyDescent="0.25">
      <c r="A52" s="149" t="s">
        <v>142</v>
      </c>
      <c r="B52" s="150"/>
      <c r="C52" s="150"/>
      <c r="D52" s="150"/>
      <c r="E52" s="150"/>
      <c r="F52" s="150"/>
      <c r="G52" s="150"/>
      <c r="H52" s="150"/>
      <c r="I52" s="150"/>
      <c r="J52" s="150"/>
      <c r="K52" s="151"/>
    </row>
    <row r="53" spans="1:11" ht="17.100000000000001" customHeight="1" x14ac:dyDescent="0.25">
      <c r="A53" s="149" t="s">
        <v>150</v>
      </c>
      <c r="B53" s="150"/>
      <c r="C53" s="150"/>
      <c r="D53" s="150"/>
      <c r="E53" s="150"/>
      <c r="F53" s="150"/>
      <c r="G53" s="150"/>
      <c r="H53" s="150"/>
      <c r="I53" s="150"/>
      <c r="J53" s="150"/>
      <c r="K53" s="151"/>
    </row>
    <row r="54" spans="1:11" ht="123.75" customHeight="1" x14ac:dyDescent="0.25">
      <c r="A54" s="149" t="s">
        <v>151</v>
      </c>
      <c r="B54" s="150"/>
      <c r="C54" s="150"/>
      <c r="D54" s="150"/>
      <c r="E54" s="150"/>
      <c r="F54" s="150"/>
      <c r="G54" s="150"/>
      <c r="H54" s="150"/>
      <c r="I54" s="150"/>
      <c r="J54" s="150"/>
      <c r="K54" s="151"/>
    </row>
    <row r="55" spans="1:11" ht="0" hidden="1" customHeight="1" x14ac:dyDescent="0.25">
      <c r="A55" s="119"/>
      <c r="B55" s="120"/>
      <c r="C55" s="120"/>
      <c r="D55" s="120"/>
      <c r="E55" s="120"/>
      <c r="F55" s="120"/>
      <c r="G55" s="120"/>
      <c r="H55" s="120"/>
      <c r="I55" s="120"/>
      <c r="J55" s="120"/>
      <c r="K55" s="121"/>
    </row>
    <row r="56" spans="1:11" x14ac:dyDescent="0.25">
      <c r="A56" s="144" t="s">
        <v>115</v>
      </c>
      <c r="B56" s="147"/>
      <c r="C56" s="148"/>
      <c r="D56" s="118" t="s">
        <v>12</v>
      </c>
      <c r="E56" s="118" t="s">
        <v>16</v>
      </c>
      <c r="F56" s="144" t="s">
        <v>17</v>
      </c>
      <c r="G56" s="147"/>
      <c r="H56" s="148"/>
      <c r="I56" s="144" t="s">
        <v>18</v>
      </c>
      <c r="J56" s="147"/>
      <c r="K56" s="148"/>
    </row>
    <row r="57" spans="1:11" ht="48" customHeight="1" x14ac:dyDescent="0.25">
      <c r="A57" s="144" t="s">
        <v>72</v>
      </c>
      <c r="B57" s="147"/>
      <c r="C57" s="148"/>
      <c r="D57" s="118" t="s">
        <v>19</v>
      </c>
      <c r="E57" s="118" t="s">
        <v>31</v>
      </c>
      <c r="F57" s="144" t="s">
        <v>31</v>
      </c>
      <c r="G57" s="147"/>
      <c r="H57" s="148"/>
      <c r="I57" s="144" t="s">
        <v>31</v>
      </c>
      <c r="J57" s="147"/>
      <c r="K57" s="148"/>
    </row>
    <row r="58" spans="1:11" ht="25.5" customHeight="1" x14ac:dyDescent="0.25">
      <c r="A58" s="149" t="s">
        <v>121</v>
      </c>
      <c r="B58" s="150"/>
      <c r="C58" s="150"/>
      <c r="D58" s="150"/>
      <c r="E58" s="150"/>
      <c r="F58" s="150"/>
      <c r="G58" s="150"/>
      <c r="H58" s="150"/>
      <c r="I58" s="150"/>
      <c r="J58" s="150"/>
      <c r="K58" s="151"/>
    </row>
    <row r="59" spans="1:11" ht="202.5" customHeight="1" x14ac:dyDescent="0.25">
      <c r="A59" s="154" t="s">
        <v>120</v>
      </c>
      <c r="B59" s="150"/>
      <c r="C59" s="150"/>
      <c r="D59" s="150"/>
      <c r="E59" s="150"/>
      <c r="F59" s="150"/>
      <c r="G59" s="150"/>
      <c r="H59" s="150"/>
      <c r="I59" s="150"/>
      <c r="J59" s="150"/>
      <c r="K59" s="151"/>
    </row>
    <row r="60" spans="1:11" ht="0" hidden="1" customHeight="1" x14ac:dyDescent="0.25">
      <c r="A60" s="119"/>
      <c r="B60" s="120"/>
      <c r="C60" s="120"/>
      <c r="D60" s="120"/>
      <c r="E60" s="120"/>
      <c r="F60" s="120"/>
      <c r="G60" s="120"/>
      <c r="H60" s="120"/>
      <c r="I60" s="120"/>
      <c r="J60" s="120"/>
      <c r="K60" s="121"/>
    </row>
    <row r="61" spans="1:11" x14ac:dyDescent="0.25">
      <c r="A61" s="144" t="s">
        <v>115</v>
      </c>
      <c r="B61" s="147"/>
      <c r="C61" s="148"/>
      <c r="D61" s="118" t="s">
        <v>12</v>
      </c>
      <c r="E61" s="118" t="s">
        <v>16</v>
      </c>
      <c r="F61" s="144" t="s">
        <v>17</v>
      </c>
      <c r="G61" s="147"/>
      <c r="H61" s="148"/>
      <c r="I61" s="144" t="s">
        <v>18</v>
      </c>
      <c r="J61" s="147"/>
      <c r="K61" s="148"/>
    </row>
    <row r="62" spans="1:11" ht="18" customHeight="1" x14ac:dyDescent="0.25">
      <c r="A62" s="144" t="s">
        <v>75</v>
      </c>
      <c r="B62" s="147"/>
      <c r="C62" s="148"/>
      <c r="D62" s="118" t="s">
        <v>23</v>
      </c>
      <c r="E62" s="118" t="s">
        <v>76</v>
      </c>
      <c r="F62" s="144" t="s">
        <v>76</v>
      </c>
      <c r="G62" s="147"/>
      <c r="H62" s="148"/>
      <c r="I62" s="144" t="s">
        <v>76</v>
      </c>
      <c r="J62" s="147"/>
      <c r="K62" s="148"/>
    </row>
    <row r="63" spans="1:11" ht="36" customHeight="1" x14ac:dyDescent="0.25">
      <c r="A63" s="144" t="s">
        <v>77</v>
      </c>
      <c r="B63" s="147"/>
      <c r="C63" s="148"/>
      <c r="D63" s="118" t="s">
        <v>23</v>
      </c>
      <c r="E63" s="118" t="s">
        <v>78</v>
      </c>
      <c r="F63" s="144" t="s">
        <v>78</v>
      </c>
      <c r="G63" s="147"/>
      <c r="H63" s="148"/>
      <c r="I63" s="144" t="s">
        <v>78</v>
      </c>
      <c r="J63" s="147"/>
      <c r="K63" s="148"/>
    </row>
    <row r="64" spans="1:11" ht="17.100000000000001" customHeight="1" x14ac:dyDescent="0.25">
      <c r="A64" s="149" t="s">
        <v>152</v>
      </c>
      <c r="B64" s="150"/>
      <c r="C64" s="150"/>
      <c r="D64" s="150"/>
      <c r="E64" s="150"/>
      <c r="F64" s="150"/>
      <c r="G64" s="150"/>
      <c r="H64" s="150"/>
      <c r="I64" s="150"/>
      <c r="J64" s="150"/>
      <c r="K64" s="151"/>
    </row>
    <row r="65" spans="1:11" ht="103.5" customHeight="1" x14ac:dyDescent="0.25">
      <c r="A65" s="149" t="s">
        <v>153</v>
      </c>
      <c r="B65" s="150"/>
      <c r="C65" s="150"/>
      <c r="D65" s="150"/>
      <c r="E65" s="150"/>
      <c r="F65" s="150"/>
      <c r="G65" s="150"/>
      <c r="H65" s="150"/>
      <c r="I65" s="150"/>
      <c r="J65" s="150"/>
      <c r="K65" s="151"/>
    </row>
    <row r="66" spans="1:11" ht="6" customHeight="1" x14ac:dyDescent="0.25">
      <c r="A66" s="119"/>
      <c r="B66" s="120"/>
      <c r="C66" s="120"/>
      <c r="D66" s="120"/>
      <c r="E66" s="120"/>
      <c r="F66" s="120"/>
      <c r="G66" s="120"/>
      <c r="H66" s="120"/>
      <c r="I66" s="120"/>
      <c r="J66" s="120"/>
      <c r="K66" s="121"/>
    </row>
    <row r="67" spans="1:11" ht="23.25" customHeight="1" x14ac:dyDescent="0.25">
      <c r="A67" s="144" t="s">
        <v>115</v>
      </c>
      <c r="B67" s="147"/>
      <c r="C67" s="148"/>
      <c r="D67" s="118" t="s">
        <v>12</v>
      </c>
      <c r="E67" s="118" t="s">
        <v>16</v>
      </c>
      <c r="F67" s="144" t="s">
        <v>17</v>
      </c>
      <c r="G67" s="147"/>
      <c r="H67" s="148"/>
      <c r="I67" s="144" t="s">
        <v>18</v>
      </c>
      <c r="J67" s="147"/>
      <c r="K67" s="148"/>
    </row>
    <row r="68" spans="1:11" ht="22.5" customHeight="1" x14ac:dyDescent="0.25">
      <c r="A68" s="144" t="s">
        <v>81</v>
      </c>
      <c r="B68" s="147"/>
      <c r="C68" s="148"/>
      <c r="D68" s="118" t="s">
        <v>23</v>
      </c>
      <c r="E68" s="118" t="s">
        <v>30</v>
      </c>
      <c r="F68" s="144" t="s">
        <v>30</v>
      </c>
      <c r="G68" s="147"/>
      <c r="H68" s="148"/>
      <c r="I68" s="144" t="s">
        <v>30</v>
      </c>
      <c r="J68" s="147"/>
      <c r="K68" s="148"/>
    </row>
    <row r="69" spans="1:11" ht="5.25" customHeight="1" x14ac:dyDescent="0.25">
      <c r="A69" s="119"/>
      <c r="B69" s="120"/>
      <c r="C69" s="120"/>
      <c r="D69" s="120"/>
      <c r="E69" s="120"/>
      <c r="F69" s="120"/>
      <c r="G69" s="120"/>
      <c r="H69" s="120"/>
      <c r="I69" s="120"/>
      <c r="J69" s="120"/>
      <c r="K69" s="121"/>
    </row>
    <row r="70" spans="1:11" ht="0.75" customHeight="1" x14ac:dyDescent="0.25">
      <c r="A70" s="119"/>
      <c r="B70" s="120"/>
      <c r="C70" s="120"/>
      <c r="D70" s="120"/>
      <c r="E70" s="120"/>
      <c r="F70" s="120"/>
      <c r="G70" s="120"/>
      <c r="H70" s="120"/>
      <c r="I70" s="120"/>
      <c r="J70" s="120"/>
      <c r="K70" s="121"/>
    </row>
    <row r="71" spans="1:11" ht="20.25" customHeight="1" x14ac:dyDescent="0.25">
      <c r="A71" s="149" t="s">
        <v>154</v>
      </c>
      <c r="B71" s="150"/>
      <c r="C71" s="150"/>
      <c r="D71" s="150"/>
      <c r="E71" s="150"/>
      <c r="F71" s="150"/>
      <c r="G71" s="150"/>
      <c r="H71" s="150"/>
      <c r="I71" s="150"/>
      <c r="J71" s="150"/>
      <c r="K71" s="151"/>
    </row>
    <row r="72" spans="1:11" ht="165" customHeight="1" x14ac:dyDescent="0.25">
      <c r="A72" s="149" t="s">
        <v>155</v>
      </c>
      <c r="B72" s="150"/>
      <c r="C72" s="150"/>
      <c r="D72" s="150"/>
      <c r="E72" s="150"/>
      <c r="F72" s="150"/>
      <c r="G72" s="150"/>
      <c r="H72" s="150"/>
      <c r="I72" s="150"/>
      <c r="J72" s="150"/>
      <c r="K72" s="151"/>
    </row>
    <row r="73" spans="1:11" x14ac:dyDescent="0.25">
      <c r="A73" s="144" t="s">
        <v>115</v>
      </c>
      <c r="B73" s="147"/>
      <c r="C73" s="148"/>
      <c r="D73" s="118" t="s">
        <v>12</v>
      </c>
      <c r="E73" s="118" t="s">
        <v>16</v>
      </c>
      <c r="F73" s="144" t="s">
        <v>17</v>
      </c>
      <c r="G73" s="147"/>
      <c r="H73" s="148"/>
      <c r="I73" s="144" t="s">
        <v>18</v>
      </c>
      <c r="J73" s="147"/>
      <c r="K73" s="148"/>
    </row>
    <row r="74" spans="1:11" ht="19.5" customHeight="1" x14ac:dyDescent="0.25">
      <c r="A74" s="144" t="s">
        <v>84</v>
      </c>
      <c r="B74" s="147"/>
      <c r="C74" s="148"/>
      <c r="D74" s="118" t="s">
        <v>23</v>
      </c>
      <c r="E74" s="118" t="s">
        <v>27</v>
      </c>
      <c r="F74" s="144" t="s">
        <v>85</v>
      </c>
      <c r="G74" s="147"/>
      <c r="H74" s="148"/>
      <c r="I74" s="144" t="s">
        <v>85</v>
      </c>
      <c r="J74" s="147"/>
      <c r="K74" s="148"/>
    </row>
    <row r="75" spans="1:11" ht="21.95" customHeight="1" x14ac:dyDescent="0.25">
      <c r="A75" s="149" t="s">
        <v>142</v>
      </c>
      <c r="B75" s="150"/>
      <c r="C75" s="150"/>
      <c r="D75" s="150"/>
      <c r="E75" s="150"/>
      <c r="F75" s="150"/>
      <c r="G75" s="150"/>
      <c r="H75" s="150"/>
      <c r="I75" s="150"/>
      <c r="J75" s="150"/>
      <c r="K75" s="151"/>
    </row>
    <row r="76" spans="1:11" ht="21" customHeight="1" x14ac:dyDescent="0.25">
      <c r="A76" s="149" t="s">
        <v>156</v>
      </c>
      <c r="B76" s="150"/>
      <c r="C76" s="150"/>
      <c r="D76" s="150"/>
      <c r="E76" s="150"/>
      <c r="F76" s="150"/>
      <c r="G76" s="150"/>
      <c r="H76" s="150"/>
      <c r="I76" s="150"/>
      <c r="J76" s="150"/>
      <c r="K76" s="151"/>
    </row>
    <row r="77" spans="1:11" ht="172.5" customHeight="1" x14ac:dyDescent="0.25">
      <c r="A77" s="149" t="s">
        <v>157</v>
      </c>
      <c r="B77" s="150"/>
      <c r="C77" s="150"/>
      <c r="D77" s="150"/>
      <c r="E77" s="150"/>
      <c r="F77" s="150"/>
      <c r="G77" s="150"/>
      <c r="H77" s="150"/>
      <c r="I77" s="150"/>
      <c r="J77" s="150"/>
      <c r="K77" s="151"/>
    </row>
    <row r="78" spans="1:11" ht="0" hidden="1" customHeight="1" x14ac:dyDescent="0.25">
      <c r="A78" s="119"/>
      <c r="B78" s="120"/>
      <c r="C78" s="120"/>
      <c r="D78" s="120"/>
      <c r="E78" s="120"/>
      <c r="F78" s="120"/>
      <c r="G78" s="120"/>
      <c r="H78" s="120"/>
      <c r="I78" s="120"/>
      <c r="J78" s="120"/>
      <c r="K78" s="121"/>
    </row>
    <row r="79" spans="1:11" x14ac:dyDescent="0.25">
      <c r="A79" s="144" t="s">
        <v>115</v>
      </c>
      <c r="B79" s="147"/>
      <c r="C79" s="148"/>
      <c r="D79" s="118" t="s">
        <v>12</v>
      </c>
      <c r="E79" s="118" t="s">
        <v>16</v>
      </c>
      <c r="F79" s="144" t="s">
        <v>17</v>
      </c>
      <c r="G79" s="147"/>
      <c r="H79" s="148"/>
      <c r="I79" s="144" t="s">
        <v>18</v>
      </c>
      <c r="J79" s="147"/>
      <c r="K79" s="148"/>
    </row>
    <row r="80" spans="1:11" ht="42" customHeight="1" x14ac:dyDescent="0.25">
      <c r="A80" s="144" t="s">
        <v>88</v>
      </c>
      <c r="B80" s="147"/>
      <c r="C80" s="148"/>
      <c r="D80" s="118" t="s">
        <v>23</v>
      </c>
      <c r="E80" s="118" t="s">
        <v>32</v>
      </c>
      <c r="F80" s="144" t="s">
        <v>28</v>
      </c>
      <c r="G80" s="147"/>
      <c r="H80" s="148"/>
      <c r="I80" s="144" t="s">
        <v>28</v>
      </c>
      <c r="J80" s="147"/>
      <c r="K80" s="148"/>
    </row>
    <row r="81" spans="1:11" ht="10.5" customHeight="1" x14ac:dyDescent="0.25">
      <c r="A81" s="122"/>
      <c r="B81" s="123"/>
      <c r="C81" s="123"/>
      <c r="D81" s="123"/>
      <c r="E81" s="123"/>
      <c r="F81" s="123"/>
      <c r="G81" s="123"/>
      <c r="H81" s="123"/>
      <c r="I81" s="123"/>
      <c r="J81" s="123"/>
      <c r="K81" s="124"/>
    </row>
    <row r="82" spans="1:11" ht="172.5" customHeight="1" x14ac:dyDescent="0.25">
      <c r="A82" s="155" t="s">
        <v>130</v>
      </c>
      <c r="B82" s="147"/>
      <c r="C82" s="147"/>
      <c r="D82" s="147"/>
      <c r="E82" s="147"/>
      <c r="F82" s="147"/>
      <c r="G82" s="147"/>
      <c r="H82" s="147"/>
      <c r="I82" s="147"/>
      <c r="J82" s="147"/>
      <c r="K82" s="148"/>
    </row>
    <row r="83" spans="1:11" ht="5.0999999999999996" customHeight="1" x14ac:dyDescent="0.25">
      <c r="A83" s="120"/>
      <c r="B83" s="120"/>
      <c r="C83" s="120"/>
      <c r="D83" s="120"/>
      <c r="E83" s="120"/>
      <c r="F83" s="120"/>
      <c r="G83" s="120"/>
      <c r="H83" s="120"/>
      <c r="I83" s="120"/>
      <c r="J83" s="120"/>
      <c r="K83" s="120"/>
    </row>
    <row r="84" spans="1:11" ht="39" customHeight="1" x14ac:dyDescent="0.25">
      <c r="A84" s="155" t="s">
        <v>136</v>
      </c>
      <c r="B84" s="147"/>
      <c r="C84" s="147"/>
      <c r="D84" s="147"/>
      <c r="E84" s="147"/>
      <c r="F84" s="147"/>
      <c r="G84" s="147"/>
      <c r="H84" s="147"/>
      <c r="I84" s="147"/>
      <c r="J84" s="147"/>
      <c r="K84" s="148"/>
    </row>
    <row r="85" spans="1:11" ht="5.0999999999999996" customHeight="1" x14ac:dyDescent="0.25">
      <c r="A85" s="120"/>
      <c r="B85" s="120"/>
      <c r="C85" s="120"/>
      <c r="D85" s="120"/>
      <c r="E85" s="120"/>
      <c r="F85" s="120"/>
      <c r="G85" s="120"/>
      <c r="H85" s="120"/>
      <c r="I85" s="120"/>
      <c r="J85" s="120"/>
      <c r="K85" s="120"/>
    </row>
    <row r="86" spans="1:11" ht="89.25" customHeight="1" x14ac:dyDescent="0.25">
      <c r="A86" s="155" t="s">
        <v>137</v>
      </c>
      <c r="B86" s="147"/>
      <c r="C86" s="147"/>
      <c r="D86" s="147"/>
      <c r="E86" s="147"/>
      <c r="F86" s="147"/>
      <c r="G86" s="147"/>
      <c r="H86" s="147"/>
      <c r="I86" s="147"/>
      <c r="J86" s="147"/>
      <c r="K86" s="148"/>
    </row>
  </sheetData>
  <mergeCells count="134">
    <mergeCell ref="A80:C80"/>
    <mergeCell ref="F80:H80"/>
    <mergeCell ref="I80:K80"/>
    <mergeCell ref="A82:K82"/>
    <mergeCell ref="A84:K84"/>
    <mergeCell ref="A86:K86"/>
    <mergeCell ref="A75:K75"/>
    <mergeCell ref="A76:K76"/>
    <mergeCell ref="A77:K77"/>
    <mergeCell ref="A79:C79"/>
    <mergeCell ref="F79:H79"/>
    <mergeCell ref="I79:K79"/>
    <mergeCell ref="A71:K71"/>
    <mergeCell ref="A72:K72"/>
    <mergeCell ref="A73:C73"/>
    <mergeCell ref="F73:H73"/>
    <mergeCell ref="I73:K73"/>
    <mergeCell ref="A74:C74"/>
    <mergeCell ref="F74:H74"/>
    <mergeCell ref="I74:K74"/>
    <mergeCell ref="A64:K64"/>
    <mergeCell ref="A65:K65"/>
    <mergeCell ref="A67:C67"/>
    <mergeCell ref="F67:H67"/>
    <mergeCell ref="I67:K67"/>
    <mergeCell ref="A68:C68"/>
    <mergeCell ref="F68:H68"/>
    <mergeCell ref="I68:K68"/>
    <mergeCell ref="A62:C62"/>
    <mergeCell ref="F62:H62"/>
    <mergeCell ref="I62:K62"/>
    <mergeCell ref="A63:C63"/>
    <mergeCell ref="F63:H63"/>
    <mergeCell ref="I63:K63"/>
    <mergeCell ref="A57:C57"/>
    <mergeCell ref="F57:H57"/>
    <mergeCell ref="I57:K57"/>
    <mergeCell ref="A58:K58"/>
    <mergeCell ref="A59:K59"/>
    <mergeCell ref="A61:C61"/>
    <mergeCell ref="F61:H61"/>
    <mergeCell ref="I61:K61"/>
    <mergeCell ref="A52:K52"/>
    <mergeCell ref="A53:K53"/>
    <mergeCell ref="A54:K54"/>
    <mergeCell ref="A56:C56"/>
    <mergeCell ref="F56:H56"/>
    <mergeCell ref="I56:K56"/>
    <mergeCell ref="A50:C50"/>
    <mergeCell ref="F50:H50"/>
    <mergeCell ref="I50:K50"/>
    <mergeCell ref="A51:C51"/>
    <mergeCell ref="F51:H51"/>
    <mergeCell ref="I51:K51"/>
    <mergeCell ref="A45:C45"/>
    <mergeCell ref="F45:H45"/>
    <mergeCell ref="I45:K45"/>
    <mergeCell ref="A47:K47"/>
    <mergeCell ref="A48:K48"/>
    <mergeCell ref="A49:C49"/>
    <mergeCell ref="F49:H49"/>
    <mergeCell ref="I49:K49"/>
    <mergeCell ref="A40:K40"/>
    <mergeCell ref="A41:K41"/>
    <mergeCell ref="A43:C43"/>
    <mergeCell ref="F43:H43"/>
    <mergeCell ref="I43:K43"/>
    <mergeCell ref="A44:C44"/>
    <mergeCell ref="F44:H44"/>
    <mergeCell ref="I44:K44"/>
    <mergeCell ref="A38:C38"/>
    <mergeCell ref="F38:H38"/>
    <mergeCell ref="I38:K38"/>
    <mergeCell ref="A39:C39"/>
    <mergeCell ref="F39:H39"/>
    <mergeCell ref="I39:K39"/>
    <mergeCell ref="A33:C33"/>
    <mergeCell ref="F33:H33"/>
    <mergeCell ref="I33:K33"/>
    <mergeCell ref="A34:K34"/>
    <mergeCell ref="A35:K35"/>
    <mergeCell ref="A37:C37"/>
    <mergeCell ref="F37:H37"/>
    <mergeCell ref="I37:K37"/>
    <mergeCell ref="A28:K28"/>
    <mergeCell ref="A29:K29"/>
    <mergeCell ref="A31:C31"/>
    <mergeCell ref="F31:H31"/>
    <mergeCell ref="I31:K31"/>
    <mergeCell ref="A32:C32"/>
    <mergeCell ref="F32:H32"/>
    <mergeCell ref="I32:K32"/>
    <mergeCell ref="A25:C25"/>
    <mergeCell ref="F25:H25"/>
    <mergeCell ref="I25:K25"/>
    <mergeCell ref="A26:K26"/>
    <mergeCell ref="A21:C21"/>
    <mergeCell ref="F21:H21"/>
    <mergeCell ref="I21:K21"/>
    <mergeCell ref="A22:K22"/>
    <mergeCell ref="A23:K23"/>
    <mergeCell ref="A24:C24"/>
    <mergeCell ref="F24:H24"/>
    <mergeCell ref="I24:K24"/>
    <mergeCell ref="B17:F17"/>
    <mergeCell ref="G17:J17"/>
    <mergeCell ref="A18:K18"/>
    <mergeCell ref="A19:K19"/>
    <mergeCell ref="A20:C20"/>
    <mergeCell ref="F20:H20"/>
    <mergeCell ref="I20:K20"/>
    <mergeCell ref="A13:B13"/>
    <mergeCell ref="C13:G13"/>
    <mergeCell ref="H13:I13"/>
    <mergeCell ref="J13:K13"/>
    <mergeCell ref="A14:B14"/>
    <mergeCell ref="C14:G14"/>
    <mergeCell ref="H14:I14"/>
    <mergeCell ref="J14:K14"/>
    <mergeCell ref="A12:B12"/>
    <mergeCell ref="C12:K12"/>
    <mergeCell ref="A8:B8"/>
    <mergeCell ref="C8:K8"/>
    <mergeCell ref="A10:B10"/>
    <mergeCell ref="C10:G10"/>
    <mergeCell ref="H10:I10"/>
    <mergeCell ref="J10:K10"/>
    <mergeCell ref="A1:K1"/>
    <mergeCell ref="A2:K2"/>
    <mergeCell ref="A4:K4"/>
    <mergeCell ref="A6:B6"/>
    <mergeCell ref="C6:K6"/>
    <mergeCell ref="A7:B7"/>
    <mergeCell ref="C7:K7"/>
  </mergeCells>
  <pageMargins left="0.97"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zoomScale="85" zoomScaleNormal="85" workbookViewId="0">
      <pane xSplit="3" ySplit="7" topLeftCell="D8" activePane="bottomRight" state="frozen"/>
      <selection pane="topRight" activeCell="D1" sqref="D1"/>
      <selection pane="bottomLeft" activeCell="A8" sqref="A8"/>
      <selection pane="bottomRight" activeCell="H12" sqref="H12"/>
    </sheetView>
  </sheetViews>
  <sheetFormatPr defaultColWidth="9.140625" defaultRowHeight="12.75" x14ac:dyDescent="0.2"/>
  <cols>
    <col min="1" max="1" width="9.85546875" style="6" customWidth="1"/>
    <col min="2" max="2" width="33" style="6" customWidth="1"/>
    <col min="3" max="3" width="6.42578125" style="6" customWidth="1"/>
    <col min="4" max="6" width="10" style="6" customWidth="1"/>
    <col min="7" max="7" width="9.85546875" style="6" customWidth="1"/>
    <col min="8" max="9" width="10" style="6" customWidth="1"/>
    <col min="10" max="10" width="9" style="6" customWidth="1"/>
    <col min="11" max="11" width="8.7109375" style="6" customWidth="1"/>
    <col min="12" max="12" width="10.42578125" style="6" customWidth="1"/>
    <col min="13" max="13" width="10.140625" style="6" customWidth="1"/>
    <col min="14" max="14" width="30.7109375" style="6" customWidth="1"/>
    <col min="15" max="15" width="6.42578125" style="6" customWidth="1"/>
    <col min="16" max="18" width="8.5703125" style="6" customWidth="1"/>
    <col min="19" max="22" width="9.140625" style="6"/>
    <col min="23" max="16384" width="9.140625" style="7"/>
  </cols>
  <sheetData>
    <row r="1" spans="1:22" s="5" customFormat="1" x14ac:dyDescent="0.2">
      <c r="A1" s="156" t="s">
        <v>0</v>
      </c>
      <c r="B1" s="156"/>
      <c r="C1" s="156"/>
      <c r="D1" s="156"/>
      <c r="E1" s="156"/>
      <c r="F1" s="156"/>
      <c r="G1" s="156"/>
      <c r="H1" s="156"/>
      <c r="I1" s="156"/>
      <c r="J1" s="156"/>
      <c r="K1" s="156"/>
      <c r="L1" s="156"/>
      <c r="M1" s="156"/>
      <c r="N1" s="156"/>
      <c r="O1" s="156"/>
      <c r="P1" s="156"/>
      <c r="Q1" s="156"/>
      <c r="R1" s="156"/>
      <c r="S1" s="48"/>
      <c r="T1" s="48"/>
      <c r="U1" s="48"/>
      <c r="V1" s="48"/>
    </row>
    <row r="3" spans="1:22" ht="13.5" thickBot="1" x14ac:dyDescent="0.25">
      <c r="Q3" s="173" t="s">
        <v>90</v>
      </c>
      <c r="R3" s="173"/>
    </row>
    <row r="4" spans="1:22" ht="29.25" customHeight="1" x14ac:dyDescent="0.2">
      <c r="A4" s="157" t="s">
        <v>1</v>
      </c>
      <c r="B4" s="160" t="s">
        <v>2</v>
      </c>
      <c r="C4" s="160" t="s">
        <v>3</v>
      </c>
      <c r="D4" s="160" t="s">
        <v>4</v>
      </c>
      <c r="E4" s="160"/>
      <c r="F4" s="160"/>
      <c r="G4" s="172"/>
      <c r="H4" s="176" t="s">
        <v>5</v>
      </c>
      <c r="I4" s="177"/>
      <c r="J4" s="177"/>
      <c r="K4" s="178"/>
      <c r="L4" s="169" t="s">
        <v>93</v>
      </c>
      <c r="M4" s="160" t="s">
        <v>94</v>
      </c>
      <c r="N4" s="160" t="s">
        <v>6</v>
      </c>
      <c r="O4" s="160"/>
      <c r="P4" s="160"/>
      <c r="Q4" s="160"/>
      <c r="R4" s="179"/>
    </row>
    <row r="5" spans="1:22" x14ac:dyDescent="0.2">
      <c r="A5" s="158"/>
      <c r="B5" s="161"/>
      <c r="C5" s="161"/>
      <c r="D5" s="161" t="s">
        <v>7</v>
      </c>
      <c r="E5" s="161" t="s">
        <v>8</v>
      </c>
      <c r="F5" s="161"/>
      <c r="G5" s="163" t="s">
        <v>9</v>
      </c>
      <c r="H5" s="165" t="s">
        <v>7</v>
      </c>
      <c r="I5" s="180" t="s">
        <v>8</v>
      </c>
      <c r="J5" s="180"/>
      <c r="K5" s="167" t="s">
        <v>10</v>
      </c>
      <c r="L5" s="170"/>
      <c r="M5" s="161"/>
      <c r="N5" s="161" t="s">
        <v>11</v>
      </c>
      <c r="O5" s="161" t="s">
        <v>12</v>
      </c>
      <c r="P5" s="161" t="s">
        <v>13</v>
      </c>
      <c r="Q5" s="161"/>
      <c r="R5" s="181"/>
    </row>
    <row r="6" spans="1:22" ht="57" customHeight="1" thickBot="1" x14ac:dyDescent="0.25">
      <c r="A6" s="159"/>
      <c r="B6" s="162"/>
      <c r="C6" s="162"/>
      <c r="D6" s="162"/>
      <c r="E6" s="125" t="s">
        <v>7</v>
      </c>
      <c r="F6" s="125" t="s">
        <v>14</v>
      </c>
      <c r="G6" s="164"/>
      <c r="H6" s="166"/>
      <c r="I6" s="126" t="s">
        <v>15</v>
      </c>
      <c r="J6" s="126" t="s">
        <v>14</v>
      </c>
      <c r="K6" s="168"/>
      <c r="L6" s="171"/>
      <c r="M6" s="162"/>
      <c r="N6" s="162"/>
      <c r="O6" s="162"/>
      <c r="P6" s="125" t="s">
        <v>16</v>
      </c>
      <c r="Q6" s="125" t="s">
        <v>17</v>
      </c>
      <c r="R6" s="127" t="s">
        <v>18</v>
      </c>
    </row>
    <row r="7" spans="1:22" s="2" customFormat="1" ht="13.5" thickBot="1" x14ac:dyDescent="0.25">
      <c r="A7" s="70" t="s">
        <v>42</v>
      </c>
      <c r="B7" s="8" t="s">
        <v>43</v>
      </c>
      <c r="C7" s="9"/>
      <c r="D7" s="10">
        <f t="shared" ref="D7:M7" si="0">SUM(D8:D8)</f>
        <v>3155.2000000000003</v>
      </c>
      <c r="E7" s="10">
        <f t="shared" si="0"/>
        <v>3070.2000000000003</v>
      </c>
      <c r="F7" s="10">
        <f t="shared" si="0"/>
        <v>1664.7</v>
      </c>
      <c r="G7" s="49">
        <f t="shared" si="0"/>
        <v>85</v>
      </c>
      <c r="H7" s="61">
        <f t="shared" si="0"/>
        <v>2619.5</v>
      </c>
      <c r="I7" s="10">
        <f t="shared" si="0"/>
        <v>2579.5</v>
      </c>
      <c r="J7" s="10">
        <f t="shared" si="0"/>
        <v>1664.7</v>
      </c>
      <c r="K7" s="62">
        <f t="shared" si="0"/>
        <v>40</v>
      </c>
      <c r="L7" s="55">
        <f t="shared" si="0"/>
        <v>4077.4</v>
      </c>
      <c r="M7" s="10">
        <f t="shared" si="0"/>
        <v>4288.5</v>
      </c>
      <c r="N7" s="9"/>
      <c r="O7" s="11"/>
      <c r="P7" s="12"/>
      <c r="Q7" s="12"/>
      <c r="R7" s="71"/>
    </row>
    <row r="8" spans="1:22" s="2" customFormat="1" ht="26.25" thickBot="1" x14ac:dyDescent="0.25">
      <c r="A8" s="72" t="s">
        <v>44</v>
      </c>
      <c r="B8" s="13" t="s">
        <v>45</v>
      </c>
      <c r="C8" s="14"/>
      <c r="D8" s="15">
        <f t="shared" ref="D8:M8" si="1">D9+D18+D26</f>
        <v>3155.2000000000003</v>
      </c>
      <c r="E8" s="15">
        <f t="shared" si="1"/>
        <v>3070.2000000000003</v>
      </c>
      <c r="F8" s="15">
        <f t="shared" si="1"/>
        <v>1664.7</v>
      </c>
      <c r="G8" s="50">
        <f t="shared" si="1"/>
        <v>85</v>
      </c>
      <c r="H8" s="112">
        <f t="shared" si="1"/>
        <v>2619.5</v>
      </c>
      <c r="I8" s="15">
        <f t="shared" si="1"/>
        <v>2579.5</v>
      </c>
      <c r="J8" s="15">
        <f t="shared" si="1"/>
        <v>1664.7</v>
      </c>
      <c r="K8" s="63">
        <f t="shared" si="1"/>
        <v>40</v>
      </c>
      <c r="L8" s="56">
        <f t="shared" si="1"/>
        <v>4077.4</v>
      </c>
      <c r="M8" s="15">
        <f t="shared" si="1"/>
        <v>4288.5</v>
      </c>
      <c r="N8" s="14" t="s">
        <v>46</v>
      </c>
      <c r="O8" s="16" t="s">
        <v>19</v>
      </c>
      <c r="P8" s="17" t="s">
        <v>47</v>
      </c>
      <c r="Q8" s="17" t="s">
        <v>48</v>
      </c>
      <c r="R8" s="73" t="s">
        <v>48</v>
      </c>
    </row>
    <row r="9" spans="1:22" s="2" customFormat="1" ht="26.25" thickBot="1" x14ac:dyDescent="0.25">
      <c r="A9" s="74" t="s">
        <v>49</v>
      </c>
      <c r="B9" s="18" t="s">
        <v>50</v>
      </c>
      <c r="C9" s="19"/>
      <c r="D9" s="20">
        <f t="shared" ref="D9:M9" si="2">D10+D12+D16</f>
        <v>210.4</v>
      </c>
      <c r="E9" s="20">
        <f t="shared" si="2"/>
        <v>190.4</v>
      </c>
      <c r="F9" s="20">
        <f t="shared" si="2"/>
        <v>0</v>
      </c>
      <c r="G9" s="51">
        <f t="shared" si="2"/>
        <v>20</v>
      </c>
      <c r="H9" s="113">
        <f t="shared" si="2"/>
        <v>210.4</v>
      </c>
      <c r="I9" s="20">
        <f t="shared" si="2"/>
        <v>190.4</v>
      </c>
      <c r="J9" s="20">
        <f t="shared" si="2"/>
        <v>0</v>
      </c>
      <c r="K9" s="64">
        <f t="shared" si="2"/>
        <v>20</v>
      </c>
      <c r="L9" s="57">
        <f t="shared" si="2"/>
        <v>240.9</v>
      </c>
      <c r="M9" s="20">
        <f t="shared" si="2"/>
        <v>249.5</v>
      </c>
      <c r="N9" s="19" t="s">
        <v>51</v>
      </c>
      <c r="O9" s="21" t="s">
        <v>19</v>
      </c>
      <c r="P9" s="22" t="s">
        <v>52</v>
      </c>
      <c r="Q9" s="22" t="s">
        <v>53</v>
      </c>
      <c r="R9" s="75" t="s">
        <v>53</v>
      </c>
    </row>
    <row r="10" spans="1:22" s="2" customFormat="1" ht="25.5" x14ac:dyDescent="0.2">
      <c r="A10" s="76" t="s">
        <v>54</v>
      </c>
      <c r="B10" s="36" t="s">
        <v>55</v>
      </c>
      <c r="C10" s="37" t="s">
        <v>21</v>
      </c>
      <c r="D10" s="38">
        <f>SUM(D11:D11)+90</f>
        <v>90</v>
      </c>
      <c r="E10" s="38">
        <f>SUM(E11:E11)+70</f>
        <v>70</v>
      </c>
      <c r="F10" s="38">
        <f>SUM(F11:F11)</f>
        <v>0</v>
      </c>
      <c r="G10" s="52">
        <f>SUM(G11:G11)+20</f>
        <v>20</v>
      </c>
      <c r="H10" s="114">
        <f>SUM(H11:H11)+90</f>
        <v>90</v>
      </c>
      <c r="I10" s="38">
        <f>SUM(I11:I11)+70</f>
        <v>70</v>
      </c>
      <c r="J10" s="38">
        <f>SUM(J11:J11)</f>
        <v>0</v>
      </c>
      <c r="K10" s="65">
        <f>SUM(K11:K11)+20</f>
        <v>20</v>
      </c>
      <c r="L10" s="58">
        <f>SUM(L11:L11)+94</f>
        <v>94</v>
      </c>
      <c r="M10" s="38">
        <f>SUM(M11:M11)+96</f>
        <v>96</v>
      </c>
      <c r="N10" s="37" t="s">
        <v>58</v>
      </c>
      <c r="O10" s="39" t="s">
        <v>20</v>
      </c>
      <c r="P10" s="40" t="s">
        <v>37</v>
      </c>
      <c r="Q10" s="40" t="s">
        <v>38</v>
      </c>
      <c r="R10" s="77" t="s">
        <v>38</v>
      </c>
    </row>
    <row r="11" spans="1:22" s="2" customFormat="1" ht="26.25" thickBot="1" x14ac:dyDescent="0.25">
      <c r="A11" s="78"/>
      <c r="B11" s="41"/>
      <c r="C11" s="42"/>
      <c r="D11" s="43">
        <v>0</v>
      </c>
      <c r="E11" s="43">
        <v>0</v>
      </c>
      <c r="F11" s="43">
        <v>0</v>
      </c>
      <c r="G11" s="53">
        <v>0</v>
      </c>
      <c r="H11" s="115">
        <v>0</v>
      </c>
      <c r="I11" s="43">
        <v>0</v>
      </c>
      <c r="J11" s="43">
        <v>0</v>
      </c>
      <c r="K11" s="66">
        <v>0</v>
      </c>
      <c r="L11" s="59">
        <v>0</v>
      </c>
      <c r="M11" s="43">
        <v>0</v>
      </c>
      <c r="N11" s="42" t="s">
        <v>56</v>
      </c>
      <c r="O11" s="44" t="s">
        <v>23</v>
      </c>
      <c r="P11" s="45" t="s">
        <v>57</v>
      </c>
      <c r="Q11" s="45" t="s">
        <v>40</v>
      </c>
      <c r="R11" s="79" t="s">
        <v>40</v>
      </c>
    </row>
    <row r="12" spans="1:22" s="2" customFormat="1" ht="38.25" x14ac:dyDescent="0.2">
      <c r="A12" s="76" t="s">
        <v>59</v>
      </c>
      <c r="B12" s="36" t="s">
        <v>60</v>
      </c>
      <c r="C12" s="37"/>
      <c r="D12" s="38">
        <f t="shared" ref="D12:M12" si="3">SUM(D13:D15)</f>
        <v>20.399999999999999</v>
      </c>
      <c r="E12" s="38">
        <f t="shared" si="3"/>
        <v>20.399999999999999</v>
      </c>
      <c r="F12" s="38">
        <f t="shared" si="3"/>
        <v>0</v>
      </c>
      <c r="G12" s="52">
        <f t="shared" si="3"/>
        <v>0</v>
      </c>
      <c r="H12" s="114">
        <f t="shared" si="3"/>
        <v>20.399999999999999</v>
      </c>
      <c r="I12" s="38">
        <f t="shared" si="3"/>
        <v>20.399999999999999</v>
      </c>
      <c r="J12" s="38">
        <f t="shared" si="3"/>
        <v>0</v>
      </c>
      <c r="K12" s="65">
        <f t="shared" si="3"/>
        <v>0</v>
      </c>
      <c r="L12" s="58">
        <f t="shared" si="3"/>
        <v>20.9</v>
      </c>
      <c r="M12" s="38">
        <f t="shared" si="3"/>
        <v>21.2</v>
      </c>
      <c r="N12" s="37" t="s">
        <v>58</v>
      </c>
      <c r="O12" s="39" t="s">
        <v>20</v>
      </c>
      <c r="P12" s="40" t="s">
        <v>34</v>
      </c>
      <c r="Q12" s="40" t="s">
        <v>61</v>
      </c>
      <c r="R12" s="77" t="s">
        <v>33</v>
      </c>
    </row>
    <row r="13" spans="1:22" s="2" customFormat="1" x14ac:dyDescent="0.2">
      <c r="A13" s="78"/>
      <c r="B13" s="41"/>
      <c r="C13" s="42"/>
      <c r="D13" s="43">
        <v>0</v>
      </c>
      <c r="E13" s="43">
        <v>0</v>
      </c>
      <c r="F13" s="43">
        <v>0</v>
      </c>
      <c r="G13" s="53">
        <v>0</v>
      </c>
      <c r="H13" s="115">
        <v>0</v>
      </c>
      <c r="I13" s="43">
        <v>0</v>
      </c>
      <c r="J13" s="43">
        <v>0</v>
      </c>
      <c r="K13" s="66">
        <v>0</v>
      </c>
      <c r="L13" s="59">
        <v>0</v>
      </c>
      <c r="M13" s="43">
        <v>0</v>
      </c>
      <c r="N13" s="42" t="s">
        <v>35</v>
      </c>
      <c r="O13" s="44" t="s">
        <v>23</v>
      </c>
      <c r="P13" s="45" t="s">
        <v>30</v>
      </c>
      <c r="Q13" s="45" t="s">
        <v>29</v>
      </c>
      <c r="R13" s="79" t="s">
        <v>29</v>
      </c>
    </row>
    <row r="14" spans="1:22" s="2" customFormat="1" x14ac:dyDescent="0.2">
      <c r="A14" s="78"/>
      <c r="B14" s="41"/>
      <c r="C14" s="42" t="s">
        <v>25</v>
      </c>
      <c r="D14" s="43">
        <v>6.4</v>
      </c>
      <c r="E14" s="43">
        <v>6.4</v>
      </c>
      <c r="F14" s="43">
        <v>0</v>
      </c>
      <c r="G14" s="53">
        <v>0</v>
      </c>
      <c r="H14" s="115">
        <v>6.4</v>
      </c>
      <c r="I14" s="43">
        <v>6.4</v>
      </c>
      <c r="J14" s="43">
        <v>0</v>
      </c>
      <c r="K14" s="66">
        <v>0</v>
      </c>
      <c r="L14" s="59">
        <v>6.5</v>
      </c>
      <c r="M14" s="43">
        <v>6.5</v>
      </c>
      <c r="N14" s="42"/>
      <c r="O14" s="44"/>
      <c r="P14" s="45"/>
      <c r="Q14" s="45"/>
      <c r="R14" s="79"/>
    </row>
    <row r="15" spans="1:22" s="2" customFormat="1" ht="13.5" thickBot="1" x14ac:dyDescent="0.25">
      <c r="A15" s="78"/>
      <c r="B15" s="41"/>
      <c r="C15" s="42" t="s">
        <v>21</v>
      </c>
      <c r="D15" s="43">
        <v>14</v>
      </c>
      <c r="E15" s="43">
        <v>14</v>
      </c>
      <c r="F15" s="43">
        <v>0</v>
      </c>
      <c r="G15" s="53">
        <v>0</v>
      </c>
      <c r="H15" s="115">
        <v>14</v>
      </c>
      <c r="I15" s="43">
        <v>14</v>
      </c>
      <c r="J15" s="43">
        <v>0</v>
      </c>
      <c r="K15" s="66">
        <v>0</v>
      </c>
      <c r="L15" s="59">
        <v>14.4</v>
      </c>
      <c r="M15" s="43">
        <v>14.7</v>
      </c>
      <c r="N15" s="42"/>
      <c r="O15" s="44"/>
      <c r="P15" s="45"/>
      <c r="Q15" s="45"/>
      <c r="R15" s="79"/>
    </row>
    <row r="16" spans="1:22" s="2" customFormat="1" ht="25.5" x14ac:dyDescent="0.2">
      <c r="A16" s="76" t="s">
        <v>62</v>
      </c>
      <c r="B16" s="36" t="s">
        <v>63</v>
      </c>
      <c r="C16" s="37" t="s">
        <v>21</v>
      </c>
      <c r="D16" s="38">
        <f>SUM(D17:D17)+100</f>
        <v>100</v>
      </c>
      <c r="E16" s="38">
        <f>SUM(E17:E17)+100</f>
        <v>100</v>
      </c>
      <c r="F16" s="38">
        <f>SUM(F17:F17)</f>
        <v>0</v>
      </c>
      <c r="G16" s="52">
        <f>SUM(G17:G17)</f>
        <v>0</v>
      </c>
      <c r="H16" s="114">
        <f>SUM(H17:H17)+100</f>
        <v>100</v>
      </c>
      <c r="I16" s="38">
        <f>SUM(I17:I17)+100</f>
        <v>100</v>
      </c>
      <c r="J16" s="38">
        <f>SUM(J17:J17)</f>
        <v>0</v>
      </c>
      <c r="K16" s="65">
        <f>SUM(K17:K17)</f>
        <v>0</v>
      </c>
      <c r="L16" s="58">
        <f>SUM(L17:L17)+126</f>
        <v>126</v>
      </c>
      <c r="M16" s="38">
        <f>SUM(M17:M17)+132.3</f>
        <v>132.30000000000001</v>
      </c>
      <c r="N16" s="37" t="s">
        <v>41</v>
      </c>
      <c r="O16" s="39" t="s">
        <v>20</v>
      </c>
      <c r="P16" s="40" t="s">
        <v>65</v>
      </c>
      <c r="Q16" s="40" t="s">
        <v>36</v>
      </c>
      <c r="R16" s="77" t="s">
        <v>36</v>
      </c>
    </row>
    <row r="17" spans="1:22" s="2" customFormat="1" ht="26.25" thickBot="1" x14ac:dyDescent="0.25">
      <c r="A17" s="78"/>
      <c r="B17" s="41"/>
      <c r="C17" s="42"/>
      <c r="D17" s="43">
        <v>0</v>
      </c>
      <c r="E17" s="43">
        <v>0</v>
      </c>
      <c r="F17" s="43">
        <v>0</v>
      </c>
      <c r="G17" s="53">
        <v>0</v>
      </c>
      <c r="H17" s="115">
        <v>0</v>
      </c>
      <c r="I17" s="43">
        <v>0</v>
      </c>
      <c r="J17" s="43">
        <v>0</v>
      </c>
      <c r="K17" s="66">
        <v>0</v>
      </c>
      <c r="L17" s="59">
        <v>0</v>
      </c>
      <c r="M17" s="43">
        <v>0</v>
      </c>
      <c r="N17" s="42" t="s">
        <v>64</v>
      </c>
      <c r="O17" s="44" t="s">
        <v>23</v>
      </c>
      <c r="P17" s="45" t="s">
        <v>24</v>
      </c>
      <c r="Q17" s="45" t="s">
        <v>24</v>
      </c>
      <c r="R17" s="79" t="s">
        <v>24</v>
      </c>
    </row>
    <row r="18" spans="1:22" s="2" customFormat="1" ht="25.5" x14ac:dyDescent="0.2">
      <c r="A18" s="74" t="s">
        <v>66</v>
      </c>
      <c r="B18" s="18" t="s">
        <v>67</v>
      </c>
      <c r="C18" s="19"/>
      <c r="D18" s="20">
        <f t="shared" ref="D18:M18" si="4">D19+D20+D23+D25</f>
        <v>2914.8</v>
      </c>
      <c r="E18" s="20">
        <f t="shared" si="4"/>
        <v>2859.8</v>
      </c>
      <c r="F18" s="20">
        <f t="shared" si="4"/>
        <v>1664.7</v>
      </c>
      <c r="G18" s="51">
        <f t="shared" si="4"/>
        <v>55</v>
      </c>
      <c r="H18" s="113">
        <f t="shared" si="4"/>
        <v>2379.1</v>
      </c>
      <c r="I18" s="20">
        <f t="shared" si="4"/>
        <v>2369.1</v>
      </c>
      <c r="J18" s="20">
        <f t="shared" si="4"/>
        <v>1664.7</v>
      </c>
      <c r="K18" s="64">
        <f t="shared" si="4"/>
        <v>10</v>
      </c>
      <c r="L18" s="57">
        <f t="shared" si="4"/>
        <v>3805</v>
      </c>
      <c r="M18" s="20">
        <f t="shared" si="4"/>
        <v>4005</v>
      </c>
      <c r="N18" s="19" t="s">
        <v>68</v>
      </c>
      <c r="O18" s="21" t="s">
        <v>23</v>
      </c>
      <c r="P18" s="22" t="s">
        <v>26</v>
      </c>
      <c r="Q18" s="22" t="s">
        <v>31</v>
      </c>
      <c r="R18" s="75" t="s">
        <v>31</v>
      </c>
    </row>
    <row r="19" spans="1:22" s="2" customFormat="1" ht="39.75" customHeight="1" thickBot="1" x14ac:dyDescent="0.25">
      <c r="A19" s="78"/>
      <c r="B19" s="41"/>
      <c r="C19" s="42"/>
      <c r="D19" s="43">
        <v>0</v>
      </c>
      <c r="E19" s="43">
        <v>0</v>
      </c>
      <c r="F19" s="43">
        <v>0</v>
      </c>
      <c r="G19" s="53">
        <v>0</v>
      </c>
      <c r="H19" s="115">
        <v>0</v>
      </c>
      <c r="I19" s="43">
        <v>0</v>
      </c>
      <c r="J19" s="43">
        <v>0</v>
      </c>
      <c r="K19" s="66">
        <v>0</v>
      </c>
      <c r="L19" s="59">
        <v>0</v>
      </c>
      <c r="M19" s="43">
        <v>0</v>
      </c>
      <c r="N19" s="42" t="s">
        <v>69</v>
      </c>
      <c r="O19" s="44" t="s">
        <v>23</v>
      </c>
      <c r="P19" s="45" t="s">
        <v>31</v>
      </c>
      <c r="Q19" s="45" t="s">
        <v>39</v>
      </c>
      <c r="R19" s="79" t="s">
        <v>39</v>
      </c>
    </row>
    <row r="20" spans="1:22" s="2" customFormat="1" ht="51" x14ac:dyDescent="0.2">
      <c r="A20" s="76" t="s">
        <v>70</v>
      </c>
      <c r="B20" s="36" t="s">
        <v>71</v>
      </c>
      <c r="C20" s="37"/>
      <c r="D20" s="38">
        <f t="shared" ref="D20:M20" si="5">SUM(D21:D22)</f>
        <v>1601.5</v>
      </c>
      <c r="E20" s="38">
        <f t="shared" si="5"/>
        <v>1546.5</v>
      </c>
      <c r="F20" s="38">
        <f t="shared" si="5"/>
        <v>656</v>
      </c>
      <c r="G20" s="52">
        <f t="shared" si="5"/>
        <v>55</v>
      </c>
      <c r="H20" s="114">
        <f t="shared" si="5"/>
        <v>1145.8</v>
      </c>
      <c r="I20" s="38">
        <f t="shared" si="5"/>
        <v>1135.8</v>
      </c>
      <c r="J20" s="38">
        <f t="shared" si="5"/>
        <v>656</v>
      </c>
      <c r="K20" s="65">
        <f t="shared" si="5"/>
        <v>10</v>
      </c>
      <c r="L20" s="58">
        <f t="shared" si="5"/>
        <v>2210</v>
      </c>
      <c r="M20" s="38">
        <f t="shared" si="5"/>
        <v>2310</v>
      </c>
      <c r="N20" s="37" t="s">
        <v>72</v>
      </c>
      <c r="O20" s="39" t="s">
        <v>19</v>
      </c>
      <c r="P20" s="40" t="s">
        <v>31</v>
      </c>
      <c r="Q20" s="40" t="s">
        <v>31</v>
      </c>
      <c r="R20" s="77" t="s">
        <v>31</v>
      </c>
    </row>
    <row r="21" spans="1:22" s="2" customFormat="1" x14ac:dyDescent="0.2">
      <c r="A21" s="78"/>
      <c r="B21" s="41"/>
      <c r="C21" s="42" t="s">
        <v>22</v>
      </c>
      <c r="D21" s="43">
        <v>320</v>
      </c>
      <c r="E21" s="43">
        <v>310</v>
      </c>
      <c r="F21" s="43">
        <v>20</v>
      </c>
      <c r="G21" s="53">
        <v>10</v>
      </c>
      <c r="H21" s="115">
        <v>320</v>
      </c>
      <c r="I21" s="43">
        <v>310</v>
      </c>
      <c r="J21" s="43">
        <v>20</v>
      </c>
      <c r="K21" s="66">
        <v>10</v>
      </c>
      <c r="L21" s="59">
        <v>400</v>
      </c>
      <c r="M21" s="43">
        <v>400</v>
      </c>
      <c r="N21" s="42"/>
      <c r="O21" s="44"/>
      <c r="P21" s="45"/>
      <c r="Q21" s="45"/>
      <c r="R21" s="79"/>
    </row>
    <row r="22" spans="1:22" s="2" customFormat="1" ht="13.5" thickBot="1" x14ac:dyDescent="0.25">
      <c r="A22" s="78"/>
      <c r="B22" s="41"/>
      <c r="C22" s="42" t="s">
        <v>21</v>
      </c>
      <c r="D22" s="43">
        <v>1281.5</v>
      </c>
      <c r="E22" s="43">
        <v>1236.5</v>
      </c>
      <c r="F22" s="43">
        <v>636</v>
      </c>
      <c r="G22" s="53">
        <v>45</v>
      </c>
      <c r="H22" s="115">
        <v>825.8</v>
      </c>
      <c r="I22" s="43">
        <v>825.8</v>
      </c>
      <c r="J22" s="43">
        <v>636</v>
      </c>
      <c r="K22" s="66">
        <v>0</v>
      </c>
      <c r="L22" s="59">
        <v>1810</v>
      </c>
      <c r="M22" s="43">
        <v>1910</v>
      </c>
      <c r="N22" s="42"/>
      <c r="O22" s="44"/>
      <c r="P22" s="45"/>
      <c r="Q22" s="45"/>
      <c r="R22" s="79"/>
    </row>
    <row r="23" spans="1:22" s="2" customFormat="1" ht="25.5" x14ac:dyDescent="0.2">
      <c r="A23" s="76" t="s">
        <v>73</v>
      </c>
      <c r="B23" s="36" t="s">
        <v>74</v>
      </c>
      <c r="C23" s="37" t="s">
        <v>21</v>
      </c>
      <c r="D23" s="38">
        <f>SUM(D24:D24)+1123.3</f>
        <v>1123.3</v>
      </c>
      <c r="E23" s="38">
        <f>SUM(E24:E24)+1123.3</f>
        <v>1123.3</v>
      </c>
      <c r="F23" s="38">
        <f>SUM(F24:F24)+1008.7</f>
        <v>1008.7</v>
      </c>
      <c r="G23" s="52">
        <f>SUM(G24:G24)</f>
        <v>0</v>
      </c>
      <c r="H23" s="114">
        <f>SUM(H24:H24)+1093.3</f>
        <v>1093.3</v>
      </c>
      <c r="I23" s="38">
        <f>SUM(I24:I24)+1093.3</f>
        <v>1093.3</v>
      </c>
      <c r="J23" s="38">
        <f>SUM(J24:J24)+1008.7</f>
        <v>1008.7</v>
      </c>
      <c r="K23" s="65">
        <f>SUM(K24:K24)</f>
        <v>0</v>
      </c>
      <c r="L23" s="58">
        <f>SUM(L24:L24)+1400</f>
        <v>1400</v>
      </c>
      <c r="M23" s="38">
        <f>SUM(M24:M24)+1500</f>
        <v>1500</v>
      </c>
      <c r="N23" s="37" t="s">
        <v>75</v>
      </c>
      <c r="O23" s="39" t="s">
        <v>23</v>
      </c>
      <c r="P23" s="40" t="s">
        <v>76</v>
      </c>
      <c r="Q23" s="40" t="s">
        <v>76</v>
      </c>
      <c r="R23" s="77" t="s">
        <v>76</v>
      </c>
    </row>
    <row r="24" spans="1:22" s="2" customFormat="1" ht="26.25" thickBot="1" x14ac:dyDescent="0.25">
      <c r="A24" s="78"/>
      <c r="B24" s="41"/>
      <c r="C24" s="42"/>
      <c r="D24" s="43">
        <v>0</v>
      </c>
      <c r="E24" s="43">
        <v>0</v>
      </c>
      <c r="F24" s="43">
        <v>0</v>
      </c>
      <c r="G24" s="53">
        <v>0</v>
      </c>
      <c r="H24" s="115">
        <v>0</v>
      </c>
      <c r="I24" s="43">
        <v>0</v>
      </c>
      <c r="J24" s="43">
        <v>0</v>
      </c>
      <c r="K24" s="66">
        <v>0</v>
      </c>
      <c r="L24" s="59">
        <v>0</v>
      </c>
      <c r="M24" s="43">
        <v>0</v>
      </c>
      <c r="N24" s="42" t="s">
        <v>77</v>
      </c>
      <c r="O24" s="44" t="s">
        <v>23</v>
      </c>
      <c r="P24" s="45" t="s">
        <v>78</v>
      </c>
      <c r="Q24" s="45" t="s">
        <v>78</v>
      </c>
      <c r="R24" s="79" t="s">
        <v>78</v>
      </c>
    </row>
    <row r="25" spans="1:22" s="2" customFormat="1" ht="13.5" thickBot="1" x14ac:dyDescent="0.25">
      <c r="A25" s="76" t="s">
        <v>79</v>
      </c>
      <c r="B25" s="36" t="s">
        <v>80</v>
      </c>
      <c r="C25" s="37" t="s">
        <v>21</v>
      </c>
      <c r="D25" s="46">
        <v>190</v>
      </c>
      <c r="E25" s="46">
        <v>190</v>
      </c>
      <c r="F25" s="46">
        <v>0</v>
      </c>
      <c r="G25" s="54">
        <v>0</v>
      </c>
      <c r="H25" s="116">
        <v>140</v>
      </c>
      <c r="I25" s="46">
        <v>140</v>
      </c>
      <c r="J25" s="46">
        <v>0</v>
      </c>
      <c r="K25" s="67">
        <v>0</v>
      </c>
      <c r="L25" s="60">
        <v>195</v>
      </c>
      <c r="M25" s="46">
        <v>195</v>
      </c>
      <c r="N25" s="37" t="s">
        <v>81</v>
      </c>
      <c r="O25" s="39" t="s">
        <v>23</v>
      </c>
      <c r="P25" s="40" t="s">
        <v>30</v>
      </c>
      <c r="Q25" s="40" t="s">
        <v>30</v>
      </c>
      <c r="R25" s="77" t="s">
        <v>30</v>
      </c>
    </row>
    <row r="26" spans="1:22" s="2" customFormat="1" ht="26.25" thickBot="1" x14ac:dyDescent="0.25">
      <c r="A26" s="74" t="s">
        <v>82</v>
      </c>
      <c r="B26" s="18" t="s">
        <v>83</v>
      </c>
      <c r="C26" s="19"/>
      <c r="D26" s="20">
        <f t="shared" ref="D26:M26" si="6">SUM(D27:D27)</f>
        <v>30</v>
      </c>
      <c r="E26" s="20">
        <f t="shared" si="6"/>
        <v>20</v>
      </c>
      <c r="F26" s="20">
        <f t="shared" si="6"/>
        <v>0</v>
      </c>
      <c r="G26" s="51">
        <f t="shared" si="6"/>
        <v>10</v>
      </c>
      <c r="H26" s="113">
        <f t="shared" si="6"/>
        <v>30</v>
      </c>
      <c r="I26" s="20">
        <f t="shared" si="6"/>
        <v>20</v>
      </c>
      <c r="J26" s="20">
        <f t="shared" si="6"/>
        <v>0</v>
      </c>
      <c r="K26" s="64">
        <f t="shared" si="6"/>
        <v>10</v>
      </c>
      <c r="L26" s="57">
        <f t="shared" si="6"/>
        <v>31.5</v>
      </c>
      <c r="M26" s="20">
        <f t="shared" si="6"/>
        <v>34</v>
      </c>
      <c r="N26" s="19" t="s">
        <v>84</v>
      </c>
      <c r="O26" s="21" t="s">
        <v>23</v>
      </c>
      <c r="P26" s="22" t="s">
        <v>27</v>
      </c>
      <c r="Q26" s="22" t="s">
        <v>85</v>
      </c>
      <c r="R26" s="75" t="s">
        <v>85</v>
      </c>
    </row>
    <row r="27" spans="1:22" s="2" customFormat="1" ht="39" thickBot="1" x14ac:dyDescent="0.25">
      <c r="A27" s="80" t="s">
        <v>86</v>
      </c>
      <c r="B27" s="81" t="s">
        <v>87</v>
      </c>
      <c r="C27" s="82" t="s">
        <v>21</v>
      </c>
      <c r="D27" s="68">
        <v>30</v>
      </c>
      <c r="E27" s="68">
        <v>20</v>
      </c>
      <c r="F27" s="68">
        <v>0</v>
      </c>
      <c r="G27" s="83">
        <v>10</v>
      </c>
      <c r="H27" s="117">
        <v>30</v>
      </c>
      <c r="I27" s="68">
        <v>20</v>
      </c>
      <c r="J27" s="68">
        <v>0</v>
      </c>
      <c r="K27" s="69">
        <v>10</v>
      </c>
      <c r="L27" s="84">
        <v>31.5</v>
      </c>
      <c r="M27" s="68">
        <v>34</v>
      </c>
      <c r="N27" s="82" t="s">
        <v>88</v>
      </c>
      <c r="O27" s="85" t="s">
        <v>23</v>
      </c>
      <c r="P27" s="86" t="s">
        <v>32</v>
      </c>
      <c r="Q27" s="86" t="s">
        <v>28</v>
      </c>
      <c r="R27" s="87" t="s">
        <v>28</v>
      </c>
    </row>
    <row r="28" spans="1:22" s="2" customFormat="1" x14ac:dyDescent="0.2">
      <c r="A28" s="23"/>
      <c r="B28" s="23"/>
      <c r="C28" s="24"/>
      <c r="D28" s="25"/>
      <c r="E28" s="25"/>
      <c r="F28" s="25"/>
      <c r="G28" s="25"/>
      <c r="H28" s="25"/>
      <c r="I28" s="25"/>
      <c r="J28" s="25"/>
      <c r="K28" s="25"/>
      <c r="L28" s="25"/>
      <c r="M28" s="25"/>
      <c r="N28" s="24"/>
      <c r="O28" s="26"/>
      <c r="P28" s="27"/>
      <c r="Q28" s="27"/>
      <c r="R28" s="27"/>
      <c r="S28" s="1"/>
      <c r="T28" s="1"/>
      <c r="U28" s="1"/>
      <c r="V28" s="1"/>
    </row>
    <row r="29" spans="1:22" s="2" customFormat="1" x14ac:dyDescent="0.2">
      <c r="A29" s="1"/>
      <c r="B29" s="174" t="s">
        <v>89</v>
      </c>
      <c r="C29" s="175"/>
      <c r="D29" s="175"/>
      <c r="E29" s="175"/>
      <c r="F29" s="175"/>
      <c r="G29" s="175"/>
      <c r="H29" s="1"/>
      <c r="I29" s="1"/>
      <c r="J29" s="1"/>
      <c r="K29" s="1"/>
      <c r="L29" s="1"/>
      <c r="M29" s="1"/>
      <c r="N29" s="1"/>
      <c r="O29" s="1"/>
      <c r="P29" s="1"/>
      <c r="Q29" s="1"/>
      <c r="R29" s="1"/>
    </row>
    <row r="30" spans="1:22" s="2" customFormat="1" ht="13.5" thickBot="1" x14ac:dyDescent="0.25">
      <c r="A30" s="1"/>
      <c r="B30" s="47"/>
      <c r="C30" s="47"/>
      <c r="D30" s="47"/>
      <c r="E30" s="47"/>
      <c r="F30" s="47"/>
      <c r="G30" s="47" t="s">
        <v>90</v>
      </c>
      <c r="H30" s="1"/>
      <c r="I30" s="1"/>
      <c r="J30" s="1"/>
      <c r="K30" s="1"/>
      <c r="L30" s="1"/>
      <c r="M30" s="1"/>
      <c r="N30" s="1"/>
      <c r="O30" s="1"/>
      <c r="P30" s="1"/>
      <c r="Q30" s="1"/>
      <c r="R30" s="1"/>
    </row>
    <row r="31" spans="1:22" s="2" customFormat="1" ht="76.5" x14ac:dyDescent="0.2">
      <c r="A31" s="1"/>
      <c r="B31" s="94" t="s">
        <v>91</v>
      </c>
      <c r="C31" s="95"/>
      <c r="D31" s="96" t="s">
        <v>92</v>
      </c>
      <c r="E31" s="90" t="s">
        <v>5</v>
      </c>
      <c r="F31" s="97" t="s">
        <v>93</v>
      </c>
      <c r="G31" s="98" t="s">
        <v>94</v>
      </c>
      <c r="H31" s="1"/>
      <c r="I31" s="1"/>
      <c r="J31" s="1"/>
      <c r="K31" s="1"/>
      <c r="L31" s="1"/>
      <c r="M31" s="1"/>
      <c r="N31" s="1"/>
      <c r="O31" s="1"/>
      <c r="P31" s="1"/>
      <c r="Q31" s="1"/>
      <c r="R31" s="1"/>
    </row>
    <row r="32" spans="1:22" s="2" customFormat="1" x14ac:dyDescent="0.2">
      <c r="A32" s="1"/>
      <c r="B32" s="99" t="s">
        <v>95</v>
      </c>
      <c r="C32" s="29"/>
      <c r="D32" s="88">
        <v>3155.2</v>
      </c>
      <c r="E32" s="91">
        <v>2619.5</v>
      </c>
      <c r="F32" s="30">
        <v>4077.4</v>
      </c>
      <c r="G32" s="100">
        <v>4288.5</v>
      </c>
      <c r="H32" s="1"/>
      <c r="I32" s="1"/>
      <c r="J32" s="1"/>
      <c r="K32" s="1"/>
      <c r="L32" s="1"/>
      <c r="M32" s="1"/>
      <c r="N32" s="1"/>
      <c r="O32" s="1"/>
      <c r="P32" s="1"/>
      <c r="Q32" s="1"/>
      <c r="R32" s="1"/>
    </row>
    <row r="33" spans="1:18" s="2" customFormat="1" x14ac:dyDescent="0.2">
      <c r="A33" s="1"/>
      <c r="B33" s="101" t="s">
        <v>96</v>
      </c>
      <c r="C33" s="28"/>
      <c r="D33" s="89">
        <v>3070.2</v>
      </c>
      <c r="E33" s="92">
        <v>2579.5</v>
      </c>
      <c r="F33" s="31">
        <v>4077.4</v>
      </c>
      <c r="G33" s="102">
        <v>4288.5</v>
      </c>
      <c r="H33" s="1"/>
      <c r="I33" s="1"/>
      <c r="J33" s="1"/>
      <c r="K33" s="1"/>
      <c r="L33" s="1"/>
      <c r="M33" s="1"/>
      <c r="N33" s="1"/>
      <c r="O33" s="1"/>
      <c r="P33" s="1"/>
      <c r="Q33" s="1"/>
      <c r="R33" s="1"/>
    </row>
    <row r="34" spans="1:18" s="2" customFormat="1" x14ac:dyDescent="0.2">
      <c r="A34" s="1"/>
      <c r="B34" s="101" t="s">
        <v>97</v>
      </c>
      <c r="C34" s="28"/>
      <c r="D34" s="89">
        <v>1664.7</v>
      </c>
      <c r="E34" s="92">
        <v>1664.7</v>
      </c>
      <c r="F34" s="31">
        <v>0</v>
      </c>
      <c r="G34" s="102">
        <v>0</v>
      </c>
      <c r="H34" s="1"/>
      <c r="I34" s="1"/>
      <c r="J34" s="1"/>
      <c r="K34" s="1"/>
      <c r="L34" s="1"/>
      <c r="M34" s="1"/>
      <c r="N34" s="1"/>
      <c r="O34" s="1"/>
      <c r="P34" s="1"/>
      <c r="Q34" s="1"/>
      <c r="R34" s="1"/>
    </row>
    <row r="35" spans="1:18" s="2" customFormat="1" x14ac:dyDescent="0.2">
      <c r="A35" s="1"/>
      <c r="B35" s="101" t="s">
        <v>98</v>
      </c>
      <c r="C35" s="28"/>
      <c r="D35" s="89">
        <v>85</v>
      </c>
      <c r="E35" s="92">
        <v>40</v>
      </c>
      <c r="F35" s="31">
        <v>0</v>
      </c>
      <c r="G35" s="102">
        <v>0</v>
      </c>
      <c r="H35" s="1"/>
      <c r="I35" s="1"/>
      <c r="J35" s="1"/>
      <c r="K35" s="1"/>
      <c r="L35" s="1"/>
      <c r="M35" s="1"/>
      <c r="N35" s="1"/>
      <c r="O35" s="1"/>
      <c r="P35" s="1"/>
      <c r="Q35" s="1"/>
      <c r="R35" s="1"/>
    </row>
    <row r="36" spans="1:18" s="2" customFormat="1" x14ac:dyDescent="0.2">
      <c r="A36" s="1"/>
      <c r="B36" s="99" t="s">
        <v>99</v>
      </c>
      <c r="C36" s="29"/>
      <c r="D36" s="88">
        <v>3155.2</v>
      </c>
      <c r="E36" s="91">
        <v>2619.5</v>
      </c>
      <c r="F36" s="30">
        <v>4077.4</v>
      </c>
      <c r="G36" s="100">
        <v>4288.5</v>
      </c>
      <c r="H36" s="1"/>
      <c r="I36" s="1"/>
      <c r="J36" s="1"/>
      <c r="K36" s="1"/>
      <c r="L36" s="1"/>
      <c r="M36" s="1"/>
      <c r="N36" s="1"/>
      <c r="O36" s="1"/>
      <c r="P36" s="1"/>
      <c r="Q36" s="1"/>
      <c r="R36" s="1"/>
    </row>
    <row r="37" spans="1:18" s="2" customFormat="1" x14ac:dyDescent="0.2">
      <c r="A37" s="1"/>
      <c r="B37" s="103" t="s">
        <v>100</v>
      </c>
      <c r="C37" s="28"/>
      <c r="D37" s="89">
        <v>2828.8</v>
      </c>
      <c r="E37" s="92">
        <v>2293.1</v>
      </c>
      <c r="F37" s="31">
        <v>3670.9</v>
      </c>
      <c r="G37" s="102">
        <v>3882</v>
      </c>
      <c r="H37" s="1"/>
      <c r="I37" s="1"/>
      <c r="J37" s="1"/>
      <c r="K37" s="1"/>
      <c r="L37" s="1"/>
      <c r="M37" s="1"/>
      <c r="N37" s="1"/>
      <c r="O37" s="1"/>
      <c r="P37" s="1"/>
      <c r="Q37" s="1"/>
      <c r="R37" s="1"/>
    </row>
    <row r="38" spans="1:18" s="2" customFormat="1" ht="25.5" x14ac:dyDescent="0.2">
      <c r="A38" s="1"/>
      <c r="B38" s="103" t="s">
        <v>101</v>
      </c>
      <c r="C38" s="28"/>
      <c r="D38" s="89">
        <v>2828.8</v>
      </c>
      <c r="E38" s="92">
        <v>2293.1</v>
      </c>
      <c r="F38" s="31">
        <v>3670.9</v>
      </c>
      <c r="G38" s="102">
        <v>3882</v>
      </c>
      <c r="H38" s="1"/>
      <c r="I38" s="1"/>
      <c r="J38" s="1"/>
      <c r="K38" s="1"/>
      <c r="L38" s="1"/>
      <c r="M38" s="1"/>
      <c r="N38" s="1"/>
      <c r="O38" s="1"/>
      <c r="P38" s="1"/>
      <c r="Q38" s="1"/>
      <c r="R38" s="1"/>
    </row>
    <row r="39" spans="1:18" s="2" customFormat="1" ht="25.5" x14ac:dyDescent="0.2">
      <c r="A39" s="1"/>
      <c r="B39" s="103" t="s">
        <v>102</v>
      </c>
      <c r="C39" s="28"/>
      <c r="D39" s="89">
        <v>2828.8</v>
      </c>
      <c r="E39" s="92">
        <v>2293.1</v>
      </c>
      <c r="F39" s="31">
        <v>3670.9</v>
      </c>
      <c r="G39" s="102">
        <v>3882</v>
      </c>
      <c r="H39" s="1"/>
      <c r="I39" s="1"/>
      <c r="J39" s="1"/>
      <c r="K39" s="1"/>
      <c r="L39" s="1"/>
      <c r="M39" s="1"/>
      <c r="N39" s="1"/>
      <c r="O39" s="1"/>
      <c r="P39" s="1"/>
      <c r="Q39" s="1"/>
      <c r="R39" s="1"/>
    </row>
    <row r="40" spans="1:18" s="2" customFormat="1" ht="25.5" x14ac:dyDescent="0.2">
      <c r="A40" s="1"/>
      <c r="B40" s="103" t="s">
        <v>103</v>
      </c>
      <c r="C40" s="28"/>
      <c r="D40" s="89">
        <v>0</v>
      </c>
      <c r="E40" s="92">
        <v>0</v>
      </c>
      <c r="F40" s="31">
        <v>0</v>
      </c>
      <c r="G40" s="102">
        <v>0</v>
      </c>
      <c r="H40" s="1"/>
      <c r="I40" s="1"/>
      <c r="J40" s="1"/>
      <c r="K40" s="1"/>
      <c r="L40" s="1"/>
      <c r="M40" s="1"/>
      <c r="N40" s="1"/>
      <c r="O40" s="1"/>
      <c r="P40" s="1"/>
      <c r="Q40" s="1"/>
      <c r="R40" s="1"/>
    </row>
    <row r="41" spans="1:18" s="2" customFormat="1" x14ac:dyDescent="0.2">
      <c r="A41" s="1"/>
      <c r="B41" s="103" t="s">
        <v>104</v>
      </c>
      <c r="C41" s="28"/>
      <c r="D41" s="89">
        <v>6.4</v>
      </c>
      <c r="E41" s="92">
        <v>6.4</v>
      </c>
      <c r="F41" s="31">
        <v>6.5</v>
      </c>
      <c r="G41" s="102">
        <v>6.5</v>
      </c>
      <c r="H41" s="1"/>
      <c r="I41" s="1"/>
      <c r="J41" s="1"/>
      <c r="K41" s="1"/>
      <c r="L41" s="1"/>
      <c r="M41" s="1"/>
      <c r="N41" s="1"/>
      <c r="O41" s="1"/>
      <c r="P41" s="1"/>
      <c r="Q41" s="1"/>
      <c r="R41" s="1"/>
    </row>
    <row r="42" spans="1:18" s="2" customFormat="1" ht="25.5" x14ac:dyDescent="0.2">
      <c r="A42" s="1"/>
      <c r="B42" s="103" t="s">
        <v>105</v>
      </c>
      <c r="C42" s="28"/>
      <c r="D42" s="89">
        <v>0</v>
      </c>
      <c r="E42" s="92">
        <v>0</v>
      </c>
      <c r="F42" s="31">
        <v>0</v>
      </c>
      <c r="G42" s="102">
        <v>0</v>
      </c>
      <c r="H42" s="1"/>
      <c r="I42" s="1"/>
      <c r="J42" s="1"/>
      <c r="K42" s="1"/>
      <c r="L42" s="1"/>
      <c r="M42" s="1"/>
      <c r="N42" s="1"/>
      <c r="O42" s="1"/>
      <c r="P42" s="1"/>
      <c r="Q42" s="1"/>
      <c r="R42" s="1"/>
    </row>
    <row r="43" spans="1:18" s="2" customFormat="1" ht="13.5" thickBot="1" x14ac:dyDescent="0.25">
      <c r="A43" s="1"/>
      <c r="B43" s="104" t="s">
        <v>106</v>
      </c>
      <c r="C43" s="105"/>
      <c r="D43" s="106">
        <v>320</v>
      </c>
      <c r="E43" s="93">
        <v>320</v>
      </c>
      <c r="F43" s="107">
        <v>400</v>
      </c>
      <c r="G43" s="108">
        <v>400</v>
      </c>
      <c r="H43" s="1"/>
      <c r="I43" s="1"/>
      <c r="J43" s="1"/>
      <c r="K43" s="1"/>
      <c r="L43" s="1"/>
      <c r="M43" s="1"/>
      <c r="N43" s="1"/>
      <c r="O43" s="1"/>
      <c r="P43" s="1"/>
      <c r="Q43" s="1"/>
      <c r="R43" s="1"/>
    </row>
    <row r="44" spans="1:18" s="2" customFormat="1" x14ac:dyDescent="0.2">
      <c r="A44" s="1"/>
      <c r="B44" s="1"/>
      <c r="C44" s="1"/>
      <c r="D44" s="1"/>
      <c r="E44" s="1"/>
      <c r="F44" s="1"/>
      <c r="G44" s="1"/>
      <c r="H44" s="1"/>
      <c r="I44" s="1"/>
      <c r="J44" s="1"/>
      <c r="K44" s="1"/>
      <c r="L44" s="1"/>
      <c r="M44" s="1"/>
      <c r="N44" s="1"/>
      <c r="O44" s="1"/>
      <c r="P44" s="1"/>
      <c r="Q44" s="1"/>
      <c r="R44" s="1"/>
    </row>
    <row r="45" spans="1:18" s="2" customFormat="1" x14ac:dyDescent="0.2">
      <c r="A45" s="1"/>
      <c r="B45" s="1"/>
      <c r="C45" s="1"/>
      <c r="D45" s="1"/>
      <c r="E45" s="1"/>
      <c r="F45" s="1"/>
      <c r="G45" s="1"/>
      <c r="H45" s="1"/>
      <c r="I45" s="1"/>
      <c r="J45" s="1"/>
      <c r="K45" s="1"/>
      <c r="L45" s="1"/>
      <c r="M45" s="1"/>
      <c r="N45" s="1"/>
      <c r="O45" s="1"/>
      <c r="P45" s="1"/>
      <c r="Q45" s="1"/>
      <c r="R45" s="1"/>
    </row>
    <row r="46" spans="1:18" s="2" customFormat="1" x14ac:dyDescent="0.2">
      <c r="A46" s="1"/>
      <c r="B46" s="1"/>
      <c r="C46" s="1"/>
      <c r="D46" s="1"/>
      <c r="E46" s="1"/>
      <c r="F46" s="1"/>
      <c r="G46" s="1"/>
      <c r="H46" s="1"/>
      <c r="I46" s="1"/>
      <c r="J46" s="1"/>
      <c r="K46" s="1"/>
      <c r="L46" s="1"/>
      <c r="M46" s="1"/>
      <c r="N46" s="1"/>
      <c r="O46" s="1"/>
      <c r="P46" s="1"/>
      <c r="Q46" s="1"/>
      <c r="R46" s="1"/>
    </row>
    <row r="47" spans="1:18" s="2" customFormat="1" x14ac:dyDescent="0.2">
      <c r="A47" s="1"/>
      <c r="B47" s="1"/>
      <c r="C47" s="1"/>
      <c r="D47" s="1"/>
      <c r="E47" s="1"/>
      <c r="F47" s="1"/>
      <c r="G47" s="1"/>
      <c r="H47" s="1"/>
      <c r="I47" s="1"/>
      <c r="J47" s="1"/>
      <c r="K47" s="1"/>
      <c r="L47" s="1"/>
      <c r="M47" s="1"/>
      <c r="N47" s="1"/>
      <c r="O47" s="1"/>
      <c r="P47" s="1"/>
      <c r="Q47" s="1"/>
      <c r="R47" s="1"/>
    </row>
  </sheetData>
  <mergeCells count="20">
    <mergeCell ref="B29:G29"/>
    <mergeCell ref="H4:K4"/>
    <mergeCell ref="N4:R4"/>
    <mergeCell ref="E5:F5"/>
    <mergeCell ref="I5:J5"/>
    <mergeCell ref="P5:R5"/>
    <mergeCell ref="A1:R1"/>
    <mergeCell ref="A4:A6"/>
    <mergeCell ref="B4:B6"/>
    <mergeCell ref="C4:C6"/>
    <mergeCell ref="D5:D6"/>
    <mergeCell ref="G5:G6"/>
    <mergeCell ref="H5:H6"/>
    <mergeCell ref="K5:K6"/>
    <mergeCell ref="L4:L6"/>
    <mergeCell ref="M4:M6"/>
    <mergeCell ref="N5:N6"/>
    <mergeCell ref="O5:O6"/>
    <mergeCell ref="D4:G4"/>
    <mergeCell ref="Q3:R3"/>
  </mergeCells>
  <pageMargins left="0.4" right="0.4" top="0.4" bottom="0.4" header="0.4" footer="0.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0"/>
  <sheetViews>
    <sheetView workbookViewId="0">
      <selection activeCell="D7" sqref="D7:G18"/>
    </sheetView>
  </sheetViews>
  <sheetFormatPr defaultColWidth="9.140625" defaultRowHeight="15" x14ac:dyDescent="0.25"/>
  <cols>
    <col min="1" max="1" width="36.140625" style="32" customWidth="1"/>
    <col min="2" max="2" width="0" style="32" hidden="1" customWidth="1"/>
    <col min="3" max="4" width="12.42578125" style="32" customWidth="1"/>
    <col min="5" max="5" width="10.28515625" style="32" customWidth="1"/>
    <col min="6" max="6" width="11" style="32" customWidth="1"/>
    <col min="7" max="7" width="10.28515625" style="32" customWidth="1"/>
    <col min="8" max="8" width="0" style="32" hidden="1" customWidth="1"/>
    <col min="9" max="16384" width="9.140625" style="32"/>
  </cols>
  <sheetData>
    <row r="2" spans="1:7" x14ac:dyDescent="0.25">
      <c r="A2" s="182" t="s">
        <v>89</v>
      </c>
      <c r="B2" s="183"/>
      <c r="C2" s="183"/>
      <c r="D2" s="183"/>
      <c r="E2" s="183"/>
      <c r="F2" s="183"/>
      <c r="G2" s="183"/>
    </row>
    <row r="6" spans="1:7" ht="63.75" x14ac:dyDescent="0.25">
      <c r="A6" s="3" t="s">
        <v>91</v>
      </c>
      <c r="C6" s="3" t="s">
        <v>124</v>
      </c>
      <c r="D6" s="3" t="s">
        <v>125</v>
      </c>
      <c r="E6" s="3" t="s">
        <v>126</v>
      </c>
      <c r="F6" s="3" t="s">
        <v>127</v>
      </c>
      <c r="G6" s="3" t="s">
        <v>128</v>
      </c>
    </row>
    <row r="7" spans="1:7" x14ac:dyDescent="0.25">
      <c r="A7" s="33" t="s">
        <v>95</v>
      </c>
      <c r="C7" s="4">
        <v>1037</v>
      </c>
      <c r="D7" s="4">
        <v>3155.2</v>
      </c>
      <c r="E7" s="4">
        <v>2669.5</v>
      </c>
      <c r="F7" s="4">
        <v>4077.4</v>
      </c>
      <c r="G7" s="4">
        <v>4288.5</v>
      </c>
    </row>
    <row r="8" spans="1:7" x14ac:dyDescent="0.25">
      <c r="A8" s="33" t="s">
        <v>96</v>
      </c>
      <c r="C8" s="4">
        <v>1032.0999999999999</v>
      </c>
      <c r="D8" s="4">
        <v>3070.2</v>
      </c>
      <c r="E8" s="4">
        <v>2629.5</v>
      </c>
      <c r="F8" s="4">
        <v>4077.4</v>
      </c>
      <c r="G8" s="4">
        <v>4288.5</v>
      </c>
    </row>
    <row r="9" spans="1:7" x14ac:dyDescent="0.25">
      <c r="A9" s="33" t="s">
        <v>97</v>
      </c>
      <c r="C9" s="4">
        <v>512.5</v>
      </c>
      <c r="D9" s="4">
        <v>1664.7</v>
      </c>
      <c r="E9" s="4">
        <v>1664.7</v>
      </c>
      <c r="F9" s="4">
        <v>0</v>
      </c>
      <c r="G9" s="4">
        <v>0</v>
      </c>
    </row>
    <row r="10" spans="1:7" x14ac:dyDescent="0.25">
      <c r="A10" s="33" t="s">
        <v>98</v>
      </c>
      <c r="C10" s="4">
        <v>4.9000000000000004</v>
      </c>
      <c r="D10" s="4">
        <v>85</v>
      </c>
      <c r="E10" s="4">
        <v>40</v>
      </c>
      <c r="F10" s="4">
        <v>0</v>
      </c>
      <c r="G10" s="4">
        <v>0</v>
      </c>
    </row>
    <row r="11" spans="1:7" x14ac:dyDescent="0.25">
      <c r="A11" s="33" t="s">
        <v>99</v>
      </c>
      <c r="C11" s="4">
        <v>1037</v>
      </c>
      <c r="D11" s="4">
        <v>3155.2</v>
      </c>
      <c r="E11" s="4">
        <v>2669.5</v>
      </c>
      <c r="F11" s="4">
        <v>4077.4</v>
      </c>
      <c r="G11" s="4">
        <v>4288.5</v>
      </c>
    </row>
    <row r="12" spans="1:7" x14ac:dyDescent="0.25">
      <c r="A12" s="34" t="s">
        <v>100</v>
      </c>
      <c r="C12" s="4">
        <v>1034.4000000000001</v>
      </c>
      <c r="D12" s="4">
        <v>2828.8</v>
      </c>
      <c r="E12" s="4">
        <v>2343.1</v>
      </c>
      <c r="F12" s="4">
        <v>3670.9</v>
      </c>
      <c r="G12" s="4">
        <v>3882</v>
      </c>
    </row>
    <row r="13" spans="1:7" ht="25.5" x14ac:dyDescent="0.25">
      <c r="A13" s="34" t="s">
        <v>101</v>
      </c>
      <c r="C13" s="4">
        <v>1034.4000000000001</v>
      </c>
      <c r="D13" s="4">
        <v>2828.8</v>
      </c>
      <c r="E13" s="4">
        <v>2343.1</v>
      </c>
      <c r="F13" s="4">
        <v>3670.9</v>
      </c>
      <c r="G13" s="4">
        <v>3882</v>
      </c>
    </row>
    <row r="14" spans="1:7" x14ac:dyDescent="0.25">
      <c r="A14" s="34" t="s">
        <v>102</v>
      </c>
      <c r="C14" s="4">
        <v>1034.4000000000001</v>
      </c>
      <c r="D14" s="4">
        <v>2828.8</v>
      </c>
      <c r="E14" s="4">
        <v>2343.1</v>
      </c>
      <c r="F14" s="4">
        <v>3670.9</v>
      </c>
      <c r="G14" s="4">
        <v>3882</v>
      </c>
    </row>
    <row r="15" spans="1:7" ht="25.5" x14ac:dyDescent="0.25">
      <c r="A15" s="34" t="s">
        <v>103</v>
      </c>
      <c r="C15" s="4">
        <v>0</v>
      </c>
      <c r="D15" s="4">
        <v>0</v>
      </c>
      <c r="E15" s="4">
        <v>0</v>
      </c>
      <c r="F15" s="4">
        <v>0</v>
      </c>
      <c r="G15" s="4">
        <v>0</v>
      </c>
    </row>
    <row r="16" spans="1:7" x14ac:dyDescent="0.25">
      <c r="A16" s="34" t="s">
        <v>104</v>
      </c>
      <c r="C16" s="4">
        <v>2.6</v>
      </c>
      <c r="D16" s="4">
        <v>6.4</v>
      </c>
      <c r="E16" s="4">
        <v>6.4</v>
      </c>
      <c r="F16" s="4">
        <v>6.5</v>
      </c>
      <c r="G16" s="4">
        <v>6.5</v>
      </c>
    </row>
    <row r="17" spans="1:7" ht="25.5" x14ac:dyDescent="0.25">
      <c r="A17" s="34" t="s">
        <v>105</v>
      </c>
      <c r="C17" s="4">
        <v>0</v>
      </c>
      <c r="D17" s="4">
        <v>0</v>
      </c>
      <c r="E17" s="4">
        <v>0</v>
      </c>
      <c r="F17" s="4">
        <v>0</v>
      </c>
      <c r="G17" s="4">
        <v>0</v>
      </c>
    </row>
    <row r="18" spans="1:7" x14ac:dyDescent="0.25">
      <c r="A18" s="34" t="s">
        <v>106</v>
      </c>
      <c r="C18" s="4">
        <v>0</v>
      </c>
      <c r="D18" s="4">
        <v>320</v>
      </c>
      <c r="E18" s="4">
        <v>320</v>
      </c>
      <c r="F18" s="4">
        <v>400</v>
      </c>
      <c r="G18" s="4">
        <v>400</v>
      </c>
    </row>
    <row r="20" spans="1:7" x14ac:dyDescent="0.25">
      <c r="A20" s="35" t="s">
        <v>129</v>
      </c>
    </row>
  </sheetData>
  <mergeCells count="1">
    <mergeCell ref="A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25 Kūno kult. pr.aprašym.</vt:lpstr>
      <vt:lpstr>25 Kūno kult. finansav.</vt:lpstr>
      <vt:lpstr>Lapas1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Romualda Poškevičienė</dc:creator>
  <cp:lastModifiedBy>Raimonda</cp:lastModifiedBy>
  <cp:lastPrinted>2019-12-06T14:01:53Z</cp:lastPrinted>
  <dcterms:created xsi:type="dcterms:W3CDTF">2019-11-13T13:52:30Z</dcterms:created>
  <dcterms:modified xsi:type="dcterms:W3CDTF">2019-12-09T13:15:19Z</dcterms:modified>
</cp:coreProperties>
</file>