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660" windowWidth="27495" windowHeight="9540"/>
  </bookViews>
  <sheets>
    <sheet name="23 Soc. aps. pr. aprašymas" sheetId="3" r:id="rId1"/>
    <sheet name="23 Soc. apsaug.finansav." sheetId="2" r:id="rId2"/>
    <sheet name="Lapas1" sheetId="5" state="hidden" r:id="rId3"/>
  </sheets>
  <calcPr calcId="162913"/>
</workbook>
</file>

<file path=xl/calcChain.xml><?xml version="1.0" encoding="utf-8"?>
<calcChain xmlns="http://schemas.openxmlformats.org/spreadsheetml/2006/main">
  <c r="M94" i="2" l="1"/>
  <c r="L94" i="2"/>
  <c r="K94" i="2"/>
  <c r="J94" i="2"/>
  <c r="I94" i="2"/>
  <c r="H94" i="2"/>
  <c r="G94" i="2"/>
  <c r="F94" i="2"/>
  <c r="E94" i="2"/>
  <c r="D94" i="2"/>
  <c r="M85" i="2"/>
  <c r="L85" i="2"/>
  <c r="K85" i="2"/>
  <c r="J85" i="2"/>
  <c r="I85" i="2"/>
  <c r="H85" i="2"/>
  <c r="G85" i="2"/>
  <c r="F85" i="2"/>
  <c r="E85" i="2"/>
  <c r="D85" i="2"/>
  <c r="M83" i="2"/>
  <c r="L83" i="2"/>
  <c r="K83" i="2"/>
  <c r="J83" i="2"/>
  <c r="I83" i="2"/>
  <c r="H83" i="2"/>
  <c r="G83" i="2"/>
  <c r="F83" i="2"/>
  <c r="E83" i="2"/>
  <c r="D83" i="2"/>
  <c r="M81" i="2"/>
  <c r="L81" i="2"/>
  <c r="L80" i="2" s="1"/>
  <c r="L79" i="2" s="1"/>
  <c r="K81" i="2"/>
  <c r="J81" i="2"/>
  <c r="I81" i="2"/>
  <c r="H81" i="2"/>
  <c r="H80" i="2" s="1"/>
  <c r="H79" i="2" s="1"/>
  <c r="G81" i="2"/>
  <c r="F81" i="2"/>
  <c r="E81" i="2"/>
  <c r="D81" i="2"/>
  <c r="D80" i="2" s="1"/>
  <c r="D79" i="2" s="1"/>
  <c r="M80" i="2"/>
  <c r="K80" i="2"/>
  <c r="J80" i="2"/>
  <c r="J79" i="2" s="1"/>
  <c r="I80" i="2"/>
  <c r="G80" i="2"/>
  <c r="F80" i="2"/>
  <c r="F79" i="2" s="1"/>
  <c r="E80" i="2"/>
  <c r="E79" i="2" s="1"/>
  <c r="M79" i="2"/>
  <c r="K79" i="2"/>
  <c r="I79" i="2"/>
  <c r="G79" i="2"/>
  <c r="M76" i="2"/>
  <c r="L76" i="2"/>
  <c r="K76" i="2"/>
  <c r="J76" i="2"/>
  <c r="I76" i="2"/>
  <c r="H76" i="2"/>
  <c r="G76" i="2"/>
  <c r="F76" i="2"/>
  <c r="E76" i="2"/>
  <c r="D76" i="2"/>
  <c r="M74" i="2"/>
  <c r="L74" i="2"/>
  <c r="K74" i="2"/>
  <c r="J74" i="2"/>
  <c r="I74" i="2"/>
  <c r="H74" i="2"/>
  <c r="G74" i="2"/>
  <c r="F74" i="2"/>
  <c r="E74" i="2"/>
  <c r="D74" i="2"/>
  <c r="M68" i="2"/>
  <c r="L68" i="2"/>
  <c r="K68" i="2"/>
  <c r="J68" i="2"/>
  <c r="I68" i="2"/>
  <c r="H68" i="2"/>
  <c r="G68" i="2"/>
  <c r="F68" i="2"/>
  <c r="E68" i="2"/>
  <c r="D68" i="2"/>
  <c r="M62" i="2"/>
  <c r="L62" i="2"/>
  <c r="L61" i="2" s="1"/>
  <c r="K62" i="2"/>
  <c r="J62" i="2"/>
  <c r="I62" i="2"/>
  <c r="H62" i="2"/>
  <c r="H61" i="2" s="1"/>
  <c r="G62" i="2"/>
  <c r="F62" i="2"/>
  <c r="E62" i="2"/>
  <c r="D62" i="2"/>
  <c r="D61" i="2" s="1"/>
  <c r="M61" i="2"/>
  <c r="K61" i="2"/>
  <c r="J61" i="2"/>
  <c r="I61" i="2"/>
  <c r="G61" i="2"/>
  <c r="F61" i="2"/>
  <c r="E61" i="2"/>
  <c r="M57" i="2"/>
  <c r="L57" i="2"/>
  <c r="K57" i="2"/>
  <c r="J57" i="2"/>
  <c r="I57" i="2"/>
  <c r="H57" i="2"/>
  <c r="G57" i="2"/>
  <c r="F57" i="2"/>
  <c r="E57" i="2"/>
  <c r="D57" i="2"/>
  <c r="M53" i="2"/>
  <c r="L53" i="2"/>
  <c r="K53" i="2"/>
  <c r="J53" i="2"/>
  <c r="I53" i="2"/>
  <c r="H53" i="2"/>
  <c r="G53" i="2"/>
  <c r="F53" i="2"/>
  <c r="E53" i="2"/>
  <c r="D53" i="2"/>
  <c r="M48" i="2"/>
  <c r="L48" i="2"/>
  <c r="K48" i="2"/>
  <c r="J48" i="2"/>
  <c r="I48" i="2"/>
  <c r="H48" i="2"/>
  <c r="G48" i="2"/>
  <c r="F48" i="2"/>
  <c r="E48" i="2"/>
  <c r="D48" i="2"/>
  <c r="M45" i="2"/>
  <c r="L45" i="2"/>
  <c r="K45" i="2"/>
  <c r="J45" i="2"/>
  <c r="I45" i="2"/>
  <c r="H45" i="2"/>
  <c r="G45" i="2"/>
  <c r="F45" i="2"/>
  <c r="E45" i="2"/>
  <c r="D45" i="2"/>
  <c r="M41" i="2"/>
  <c r="L41" i="2"/>
  <c r="K41" i="2"/>
  <c r="J41" i="2"/>
  <c r="I41" i="2"/>
  <c r="H41" i="2"/>
  <c r="G41" i="2"/>
  <c r="F41" i="2"/>
  <c r="E41" i="2"/>
  <c r="D41" i="2"/>
  <c r="M36" i="2"/>
  <c r="L36" i="2"/>
  <c r="K36" i="2"/>
  <c r="J36" i="2"/>
  <c r="I36" i="2"/>
  <c r="H36" i="2"/>
  <c r="G36" i="2"/>
  <c r="F36" i="2"/>
  <c r="E36" i="2"/>
  <c r="D36" i="2"/>
  <c r="M32" i="2"/>
  <c r="L32" i="2"/>
  <c r="K32" i="2"/>
  <c r="J32" i="2"/>
  <c r="I32" i="2"/>
  <c r="H32" i="2"/>
  <c r="G32" i="2"/>
  <c r="F32" i="2"/>
  <c r="E32" i="2"/>
  <c r="D32" i="2"/>
  <c r="M27" i="2"/>
  <c r="L27" i="2"/>
  <c r="K27" i="2"/>
  <c r="J27" i="2"/>
  <c r="I27" i="2"/>
  <c r="H27" i="2"/>
  <c r="G27" i="2"/>
  <c r="F27" i="2"/>
  <c r="E27" i="2"/>
  <c r="D27" i="2"/>
  <c r="M21" i="2"/>
  <c r="L21" i="2"/>
  <c r="K21" i="2"/>
  <c r="J21" i="2"/>
  <c r="I21" i="2"/>
  <c r="H21" i="2"/>
  <c r="G21" i="2"/>
  <c r="F21" i="2"/>
  <c r="E21" i="2"/>
  <c r="D21" i="2"/>
  <c r="M14" i="2"/>
  <c r="L14" i="2"/>
  <c r="K14" i="2"/>
  <c r="J14" i="2"/>
  <c r="I14" i="2"/>
  <c r="H14" i="2"/>
  <c r="G14" i="2"/>
  <c r="F14" i="2"/>
  <c r="E14" i="2"/>
  <c r="D14" i="2"/>
  <c r="M10" i="2"/>
  <c r="L10" i="2"/>
  <c r="L9" i="2" s="1"/>
  <c r="L8" i="2" s="1"/>
  <c r="L7" i="2" s="1"/>
  <c r="K10" i="2"/>
  <c r="K9" i="2" s="1"/>
  <c r="K8" i="2" s="1"/>
  <c r="K7" i="2" s="1"/>
  <c r="J10" i="2"/>
  <c r="I10" i="2"/>
  <c r="H10" i="2"/>
  <c r="H9" i="2" s="1"/>
  <c r="H8" i="2" s="1"/>
  <c r="H7" i="2" s="1"/>
  <c r="G10" i="2"/>
  <c r="G9" i="2" s="1"/>
  <c r="G8" i="2" s="1"/>
  <c r="G7" i="2" s="1"/>
  <c r="F10" i="2"/>
  <c r="E10" i="2"/>
  <c r="D10" i="2"/>
  <c r="D9" i="2" s="1"/>
  <c r="D8" i="2" s="1"/>
  <c r="D7" i="2" s="1"/>
  <c r="M9" i="2"/>
  <c r="M8" i="2" s="1"/>
  <c r="M7" i="2" s="1"/>
  <c r="J9" i="2"/>
  <c r="J8" i="2" s="1"/>
  <c r="I9" i="2"/>
  <c r="I8" i="2" s="1"/>
  <c r="I7" i="2" s="1"/>
  <c r="F9" i="2"/>
  <c r="F8" i="2" s="1"/>
  <c r="F7" i="2" s="1"/>
  <c r="E9" i="2"/>
  <c r="E8" i="2" s="1"/>
  <c r="J7" i="2" l="1"/>
  <c r="E7" i="2"/>
</calcChain>
</file>

<file path=xl/sharedStrings.xml><?xml version="1.0" encoding="utf-8"?>
<sst xmlns="http://schemas.openxmlformats.org/spreadsheetml/2006/main" count="1107" uniqueCount="366">
  <si>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</si>
  <si>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</si>
  <si>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</si>
  <si>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</si>
  <si>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</si>
  <si>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</si>
  <si>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</si>
  <si>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</si>
  <si>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</si>
  <si>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</si>
  <si>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</si>
  <si>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</si>
  <si>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</si>
  <si>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</si>
  <si>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</si>
  <si>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</si>
  <si>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</si>
  <si>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</si>
  <si>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</si>
  <si>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</si>
  <si>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100,00</t>
  </si>
  <si>
    <t>žm.</t>
  </si>
  <si>
    <t>SB</t>
  </si>
  <si>
    <t>D</t>
  </si>
  <si>
    <t>KT</t>
  </si>
  <si>
    <t>vnt.</t>
  </si>
  <si>
    <t>15,00</t>
  </si>
  <si>
    <t>17,00</t>
  </si>
  <si>
    <t>28,00</t>
  </si>
  <si>
    <t>VB</t>
  </si>
  <si>
    <t>20,00</t>
  </si>
  <si>
    <t>10,00</t>
  </si>
  <si>
    <t>5,00</t>
  </si>
  <si>
    <t>80,00</t>
  </si>
  <si>
    <t>1,00</t>
  </si>
  <si>
    <t>40,00</t>
  </si>
  <si>
    <t>260,00</t>
  </si>
  <si>
    <t>2,00</t>
  </si>
  <si>
    <t>25,00</t>
  </si>
  <si>
    <t>7,00</t>
  </si>
  <si>
    <t>150,00</t>
  </si>
  <si>
    <t>2.300,00</t>
  </si>
  <si>
    <t>6,00</t>
  </si>
  <si>
    <t>22,00</t>
  </si>
  <si>
    <t>32,00</t>
  </si>
  <si>
    <t>31,00</t>
  </si>
  <si>
    <t>30,00</t>
  </si>
  <si>
    <t>90,00</t>
  </si>
  <si>
    <t>Finansuotų projektų skaičius</t>
  </si>
  <si>
    <t>Paslaugų gavėjų skaičius</t>
  </si>
  <si>
    <t>26,00</t>
  </si>
  <si>
    <t>23</t>
  </si>
  <si>
    <t>Socialinės apsaugos programa</t>
  </si>
  <si>
    <t>23.01</t>
  </si>
  <si>
    <t>Sukurti saugesnę socialinę aplinką</t>
  </si>
  <si>
    <t>Socialinių paslaugų gavėjų skaičius 1 000 gyventojų</t>
  </si>
  <si>
    <t>78,00</t>
  </si>
  <si>
    <t>77,00</t>
  </si>
  <si>
    <t>23.01.01</t>
  </si>
  <si>
    <t>Socialinių paslaugų teikimas</t>
  </si>
  <si>
    <t>Socialinių paslaugų gavėjų skaičius</t>
  </si>
  <si>
    <t>4.038,00</t>
  </si>
  <si>
    <t>3.983,00</t>
  </si>
  <si>
    <t>23.01.01.01</t>
  </si>
  <si>
    <t>Teikti socialines paslaugas Alytaus nakvynės namuose</t>
  </si>
  <si>
    <t>Vidutinis apgyvendinimo savarankiško gyvenimo namuose paslaugas gaunančių  gavėjų mėnesio skaičius</t>
  </si>
  <si>
    <t>18,00</t>
  </si>
  <si>
    <t>Vidutinis teikiamų paslaugų gavėjų mėnesio skaičius</t>
  </si>
  <si>
    <t>95,00</t>
  </si>
  <si>
    <t>99,00</t>
  </si>
  <si>
    <t>101,00</t>
  </si>
  <si>
    <t>Vidutinis apgyvendinimo paslaugos gavėjų mėnesio skaičius</t>
  </si>
  <si>
    <t>33,00</t>
  </si>
  <si>
    <t>Laikino apnakvindinimo paslaugas gaunančių asmenų mėnesio skaičius</t>
  </si>
  <si>
    <t>23.01.01.02</t>
  </si>
  <si>
    <t>Teikti paslaugas šeimoms, globėjams, be tėvų globos likusiems vaikams Alytaus miesto šeimos centre</t>
  </si>
  <si>
    <t>Parengtų šeimų būti  globėjais skaičius</t>
  </si>
  <si>
    <t>8,00</t>
  </si>
  <si>
    <t>Bendruomeniniuose vaikų globos namuose gyvenančių vaikų skaičius</t>
  </si>
  <si>
    <t>Šeimos krizių centre apgyvendintų šeimų skaičius</t>
  </si>
  <si>
    <t>Alytaus miesto šeimos centre gyvenančių vaikų skaičius</t>
  </si>
  <si>
    <t>24,00</t>
  </si>
  <si>
    <t>12,00</t>
  </si>
  <si>
    <t>36,00</t>
  </si>
  <si>
    <t>23.01.01.04</t>
  </si>
  <si>
    <t>Teikti socialines paslaugas VšĮ Alytaus miesto socialinių paslaugų centre</t>
  </si>
  <si>
    <t>Vidutinis centro dienos socialinės globos namuose pasl. gavėjų mėnesio skaičius</t>
  </si>
  <si>
    <t>45,00</t>
  </si>
  <si>
    <t>46,00</t>
  </si>
  <si>
    <t>47,00</t>
  </si>
  <si>
    <t>Vidutinis centro  socialinės priežiūros-pagalbos namuose pasl. gavėjų mėnesio skaičius</t>
  </si>
  <si>
    <t>27,00</t>
  </si>
  <si>
    <t>Vidutinis centro dienos socialinės globos institucijoje pasl. gavėjų mėnesio skaičius</t>
  </si>
  <si>
    <t>23.01.01.05</t>
  </si>
  <si>
    <t>Teikti socialines paslaugas šeimoms VšĮ Alytaus miesto socialinių paslaugų centre</t>
  </si>
  <si>
    <t>Atvejų skaičius per mėnesį</t>
  </si>
  <si>
    <t>48,00</t>
  </si>
  <si>
    <t>Užbaigtų atvejų skaičius per mėnesį</t>
  </si>
  <si>
    <t>11,00</t>
  </si>
  <si>
    <t>Šeimų, kurioms teikiamos paslaugos, skaičius per mėnesį</t>
  </si>
  <si>
    <t>148,00</t>
  </si>
  <si>
    <t>23.01.01.06</t>
  </si>
  <si>
    <t>Teikti socialines paslaugas VšĮ Alytaus medicininės  reabilitacijos ir sporto centre</t>
  </si>
  <si>
    <t>Ilgalaikės globos gavėjų skaičius</t>
  </si>
  <si>
    <t>39,00</t>
  </si>
  <si>
    <t>23.01.01.07</t>
  </si>
  <si>
    <t>Teikti socialines ir sociokultūrines paslaugas VšĮ Alytaus miesto bendruomenės centre</t>
  </si>
  <si>
    <t>Vidutinis suaugusiems teikiamų paslaugų gavėjų mėnesio skaičius</t>
  </si>
  <si>
    <t>380,00</t>
  </si>
  <si>
    <t>400,00</t>
  </si>
  <si>
    <t>425,00</t>
  </si>
  <si>
    <t>Vidutinis vaikų ir jaunimo dienos centro lankytojų mėnesio skaičius</t>
  </si>
  <si>
    <t>125,00</t>
  </si>
  <si>
    <t>23.01.01.08</t>
  </si>
  <si>
    <t>Finansuoti ir koordinuoti socialinių paslaugų projektus, teikti paramą higienos prekėmis</t>
  </si>
  <si>
    <t>Paramą higienos prekėmis gavusių asmenų skaičius</t>
  </si>
  <si>
    <t>23.01.01.09</t>
  </si>
  <si>
    <t>Finansuoti ir įgyvendinti socialinės reabilitacijos paslaugų neįgaliesiems bendruomenėje projektus</t>
  </si>
  <si>
    <t>280,00</t>
  </si>
  <si>
    <t>300,00</t>
  </si>
  <si>
    <t>23.01.01.10</t>
  </si>
  <si>
    <t>Teikti ilgalaikės socialinės globos paslaugas asmenims su sunkia negalia</t>
  </si>
  <si>
    <t>Ilgalaikės globos paslaugų gavėjų kitų savivaldybių globos įstaigose skaičius</t>
  </si>
  <si>
    <t>105,00</t>
  </si>
  <si>
    <t>23.01.01.11</t>
  </si>
  <si>
    <t>Teikti maitinimo, laidojimo, paramos maisto produktais ir kitas socialines paslaugas</t>
  </si>
  <si>
    <t>Pagalbą į namus gaunančių asmenų mėnesio skaičius</t>
  </si>
  <si>
    <t>Transporto paslaugas gaunančių asmenų mėnesio skaičius</t>
  </si>
  <si>
    <t>23,00</t>
  </si>
  <si>
    <t>Paramą maisto produktais gavusių asmenų skaičius</t>
  </si>
  <si>
    <t>Vidutinis maitinimo paslaugas gaunančių asmenų mėnesio skaičius</t>
  </si>
  <si>
    <t>23.01.01.13</t>
  </si>
  <si>
    <t>Įgyvendinti Alytaus miesto bendruomeninių šeimos namų projektą</t>
  </si>
  <si>
    <t>Paslaugos gavėjų  mėnesio skaičius</t>
  </si>
  <si>
    <t>110,00</t>
  </si>
  <si>
    <t>23.01.01.16</t>
  </si>
  <si>
    <t>Teikti socialines paslaugas VšĮ Alytaus poliklinikoje</t>
  </si>
  <si>
    <t>Vidutinis dienos socialinės globos namuose paslaugos gavėjų mėnesio skaičius</t>
  </si>
  <si>
    <t>83,00</t>
  </si>
  <si>
    <t>85,00</t>
  </si>
  <si>
    <t>23.01.01.17</t>
  </si>
  <si>
    <t>Administruoti Socialinės apsaugos programą</t>
  </si>
  <si>
    <t>Administravimui skirtų lėšų panaudojimas</t>
  </si>
  <si>
    <t>23.01.01.19</t>
  </si>
  <si>
    <t>Įgyvendinti Šeimai artimos aplinkos sukūrimo Alytaus mieste projektą</t>
  </si>
  <si>
    <t>Suremontuotos patalpos Jiezno g. 1</t>
  </si>
  <si>
    <t>kv. m.</t>
  </si>
  <si>
    <t>103,00</t>
  </si>
  <si>
    <t>Įsigyta įranga</t>
  </si>
  <si>
    <t>kompl.</t>
  </si>
  <si>
    <t>Įsigytas gyvenamasis namas</t>
  </si>
  <si>
    <t>Įsigytas butas</t>
  </si>
  <si>
    <t>23.01.02</t>
  </si>
  <si>
    <t>Socialinės atskirties mažinimas</t>
  </si>
  <si>
    <t>Integruotų į visuomenę asmenų skaičius</t>
  </si>
  <si>
    <t>207,00</t>
  </si>
  <si>
    <t>209,00</t>
  </si>
  <si>
    <t>23.01.02.01</t>
  </si>
  <si>
    <t>Įgyvendinti Užimtumo didinimo programą</t>
  </si>
  <si>
    <t>Atrinktų darbdavių skaičius</t>
  </si>
  <si>
    <t>Įdarbintų asmenų skaičius</t>
  </si>
  <si>
    <t>91,00</t>
  </si>
  <si>
    <t>92,00</t>
  </si>
  <si>
    <t>23.01.02.02</t>
  </si>
  <si>
    <t>Užkirsti kelią prekybai žmonėmis, smurtui artimoje aplinkoje ir padėti nukentėjusiems</t>
  </si>
  <si>
    <t>23.01.02.03</t>
  </si>
  <si>
    <t>Įgyvendinti žmogaus teises, siekiant užtikrinti asmenų lygybę</t>
  </si>
  <si>
    <t>23.01.02.05</t>
  </si>
  <si>
    <t>Pritaikyti būstą neįgaliesiems</t>
  </si>
  <si>
    <t>Būstų, pritaikytų vaikams su sunkia negalia, skaičius</t>
  </si>
  <si>
    <t>Būstų, pritaikytų neįgaliesiems, skaičius</t>
  </si>
  <si>
    <t>23.01.02.06</t>
  </si>
  <si>
    <t>Teikti papildomas lengvatas soc. remtiniems asmenims, paėmusiems lengvatinį būsto kreditą</t>
  </si>
  <si>
    <t>Asmenų, gaunančių lengvatas, skaičius</t>
  </si>
  <si>
    <t>23.01.02.07</t>
  </si>
  <si>
    <t>Kompensuoti būsto nuomos ar išperkamosios būsto nuomos mokesčių dalį</t>
  </si>
  <si>
    <t>Šeimų, gavusių paramą, skaičius</t>
  </si>
  <si>
    <t>23.01.02.08</t>
  </si>
  <si>
    <t>Remti savivaldybės bendruomeninę veiklą</t>
  </si>
  <si>
    <t>Įgyvendintų projektų skaičius</t>
  </si>
  <si>
    <t>Projektų veikloje dalyvavusių asmenų skaičius</t>
  </si>
  <si>
    <t>870,00</t>
  </si>
  <si>
    <t>880,00</t>
  </si>
  <si>
    <t>23.01.02.09</t>
  </si>
  <si>
    <t>Įgyvendinti Alytaus miesto vietos plėtros strategiją</t>
  </si>
  <si>
    <t>23.02</t>
  </si>
  <si>
    <t>Užtikrinti socialinę apsaugą mokant socialines išmokas ir kompensacijas</t>
  </si>
  <si>
    <t>Išmokų ir kompensacijų gavėjų skaičius 1 000 gyventojų</t>
  </si>
  <si>
    <t>335,00</t>
  </si>
  <si>
    <t>23.02.01</t>
  </si>
  <si>
    <t>Teisės aktais numatytų socialinių išmokų ir kompensacijų mokėjimas</t>
  </si>
  <si>
    <t>Išmokų ir kompensacijų gavėjų skaičius</t>
  </si>
  <si>
    <t>17.300,00</t>
  </si>
  <si>
    <t>23.02.01.01</t>
  </si>
  <si>
    <t>Mokėti socialines pašalpas ir teikti vienkartinę paramą nepasiturintiems asmenims</t>
  </si>
  <si>
    <t>Šeimų, gaunančių socialines pašalpas, mėnesio skaičius</t>
  </si>
  <si>
    <t>1.700,00</t>
  </si>
  <si>
    <t>1.650,00</t>
  </si>
  <si>
    <t>1.600,00</t>
  </si>
  <si>
    <t>Patenkintų prašymų skaičius</t>
  </si>
  <si>
    <t>23.02.01.02</t>
  </si>
  <si>
    <t>Mokėti kompensacijas už šildymą, karštą ir geriamąjį vandenį nepasiturintiems asmenims</t>
  </si>
  <si>
    <t>Šeimų, gaunančių kompensacijas, mėnesio skaičius</t>
  </si>
  <si>
    <t>4.300,00</t>
  </si>
  <si>
    <t>23.02.01.03</t>
  </si>
  <si>
    <t>Mokėti išmokas vaikams</t>
  </si>
  <si>
    <t>Vidutinis išmokas gavusių vaikų mėnesio skaičius</t>
  </si>
  <si>
    <t>8.210,00</t>
  </si>
  <si>
    <t>8.250,00</t>
  </si>
  <si>
    <t>23.02.01.04</t>
  </si>
  <si>
    <t>Teikti paramą mirties atveju</t>
  </si>
  <si>
    <t>Paramos gavėjų skaičius</t>
  </si>
  <si>
    <t>685,00</t>
  </si>
  <si>
    <t>23.02.01.05</t>
  </si>
  <si>
    <t>Mokėti vienkartines kompensacijas asmenims, sužalotiems atliekant būtinąją karinę tarnybą sovietinėje armijoje, ir šioje armijoje žuvusiųjų šeimoms</t>
  </si>
  <si>
    <t>Kompensacijų gavėjų skaičius</t>
  </si>
  <si>
    <t>23.02.01.06</t>
  </si>
  <si>
    <t>Mokėti kompensacijas už komunalines paslaugas nepriklausomybės gynėjams</t>
  </si>
  <si>
    <t>23.02.01.07</t>
  </si>
  <si>
    <t>Mokėti kompensacijas už lengvatinį keleivių vežimą</t>
  </si>
  <si>
    <t>Kompensacijų skaičius</t>
  </si>
  <si>
    <t>1.307.000,00</t>
  </si>
  <si>
    <t>1.400.000,00</t>
  </si>
  <si>
    <t>1.510.000,00</t>
  </si>
  <si>
    <t>23.02.01.08</t>
  </si>
  <si>
    <t>Mokėti kitas tikslines išmokas ir kompensacijas</t>
  </si>
  <si>
    <t>Vidutinis tikslinių kompensacijų gavėjų mėnesio skaičius</t>
  </si>
  <si>
    <t>1.920,00</t>
  </si>
  <si>
    <t>1.940,00</t>
  </si>
  <si>
    <t>23.02.01.09</t>
  </si>
  <si>
    <t>Mokinius nemokamai maitinti ir užtikrinti jų užimtumą vasaros stovyklose</t>
  </si>
  <si>
    <t>Vidutinis mokinių, kuriems teikiamas nemokamas maitinimas, mėnesio skaičius</t>
  </si>
  <si>
    <t>850,00</t>
  </si>
  <si>
    <t>Vaikų, dalyvaujančių vasaros stovyklose, skaičius</t>
  </si>
  <si>
    <t>130,00</t>
  </si>
  <si>
    <t>23.02.01.10</t>
  </si>
  <si>
    <t>Mokinius nemokamai aprūpinti mokymo reikmenimis</t>
  </si>
  <si>
    <t>Mokinių, gavusių paramą mokinio reikmenimis, skaičius</t>
  </si>
  <si>
    <t>620,00</t>
  </si>
  <si>
    <t>625,00</t>
  </si>
  <si>
    <t>23.02.01.11</t>
  </si>
  <si>
    <t>Mokinius nemokamai maitinti VšĮ Alytaus Šv. Benedikto gimnazijoje</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</si>
  <si>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</si>
  <si>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</si>
  <si>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</si>
  <si>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</si>
  <si>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</si>
  <si>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</si>
  <si>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</si>
  <si>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</si>
  <si>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</si>
  <si>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</si>
  <si>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</si>
  <si>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</si>
  <si>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</si>
  <si>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</si>
  <si>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</si>
  <si>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</si>
  <si>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</si>
  <si>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</si>
  <si>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</si>
  <si>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t>Biudžetiniai metai</t>
  </si>
  <si>
    <t>Asignavimų valdytojas (-ai), kodas</t>
  </si>
  <si>
    <t>Vykdytojas (-ai)</t>
  </si>
  <si>
    <t>Programos pavadinimas</t>
  </si>
  <si>
    <t>Programos parengimo argumentai</t>
  </si>
  <si>
    <t>Programa parengta įgyvendinant 1 iš Alytaus miesto plėtros iki 2020 m. strateginio plano tikslų – užtikrinti teikiamos socialinės paramos kokybę ir prieinamumą. Ši programa padeda kurti saugią socialinę aplinką. Bendradarbiaujant su partneriais formuojama ir įgyvendinama savivaldybės socialinės plėtros politika. Programa tęstinė, numatoma vykdyti nuolat.
Įgyvendinamos Lietuvos Respublikos vietos savivaldos įstatymu nustatytos savarankiškosios savivaldybių  funkcijos: socialinių paslaugų planavimas ir teikimas, socialinių paslaugų įstaigų steigimas, išlaikymas ir bendradarbiavimas su nevyriausybinėmis organizacijomis; sąlygų savivaldybės teritorijoje gyvenančių neįgaliųjų socialiniam integravimui į bendruomenę sudarymas; piniginės socialinės paramos nepasiturintiems gyventojams teikimas; valstybinės (valstybės perduotos savivaldybėms) funkcijos: mokinių nemokamo maitinimo  savivaldybės įsteigtose mokyklose ir savivaldybės teritorijoje įsteigtose nevalstybinėse mokyklose administravimas ir nepasiturinčių šeimų mokinių, deklaravusių gyvenamąją vietą arba gyvenančių savivaldybės teritorijoje, aprūpinimo mokinio reikmenimis administravimas; socialinių išmokų ir kompensacijų, išskyrus socialinę paramą ir kompensacijas, socialinės globos teikimo asmenims su sunkia negalia užtikrinimas.</t>
  </si>
  <si>
    <t>1.</t>
  </si>
  <si>
    <t>Užtikrinti teikiamos socialinės paramos kokybę ir prieinamumą</t>
  </si>
  <si>
    <t>1.3</t>
  </si>
  <si>
    <t>Programos tikslas</t>
  </si>
  <si>
    <t>Produkto vertinimo kriterijai:</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</si>
  <si>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</si>
  <si>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</si>
  <si>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</si>
  <si>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</si>
  <si>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</si>
  <si>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r>
      <t xml:space="preserve"> </t>
    </r>
    <r>
      <rPr>
        <sz val="12"/>
        <color theme="1"/>
        <rFont val="Times New Roman"/>
        <family val="1"/>
        <charset val="186"/>
      </rPr>
      <t xml:space="preserve">2020 metai </t>
    </r>
  </si>
  <si>
    <t>Ilgalaikis prioritetas
(pagal ASPP)</t>
  </si>
  <si>
    <t xml:space="preserve">Kodas
</t>
  </si>
  <si>
    <r>
      <t xml:space="preserve">    </t>
    </r>
    <r>
      <rPr>
        <b/>
        <sz val="12"/>
        <color theme="1"/>
        <rFont val="Times New Roman"/>
        <family val="1"/>
        <charset val="186"/>
      </rPr>
      <t xml:space="preserve">Tikslo įgyvendinimo aprašymas: </t>
    </r>
  </si>
  <si>
    <r>
      <t xml:space="preserve">    </t>
    </r>
    <r>
      <rPr>
        <b/>
        <sz val="12"/>
        <color theme="1"/>
        <rFont val="Times New Roman"/>
        <family val="1"/>
        <charset val="186"/>
      </rPr>
      <t>23.01.01 Uždavinys. Socialinių paslaugų teikimas</t>
    </r>
  </si>
  <si>
    <r>
      <t xml:space="preserve">    </t>
    </r>
    <r>
      <rPr>
        <b/>
        <u/>
        <sz val="12"/>
        <color theme="1"/>
        <rFont val="Times New Roman"/>
        <family val="1"/>
        <charset val="186"/>
      </rPr>
      <t>Šiam uždaviniui įgyvendinti numatytos priemonės</t>
    </r>
  </si>
  <si>
    <r>
      <t xml:space="preserve">    </t>
    </r>
    <r>
      <rPr>
        <b/>
        <i/>
        <u/>
        <sz val="12"/>
        <color theme="1"/>
        <rFont val="Times New Roman"/>
        <family val="1"/>
        <charset val="186"/>
      </rPr>
      <t>23.01.01.01 Teikti socialines paslaugas Alytaus nakvynės namuose</t>
    </r>
  </si>
  <si>
    <r>
      <t xml:space="preserve">    </t>
    </r>
    <r>
      <rPr>
        <b/>
        <i/>
        <u/>
        <sz val="12"/>
        <color theme="1"/>
        <rFont val="Times New Roman"/>
        <family val="1"/>
        <charset val="186"/>
      </rPr>
      <t>23.01.01.02 Teikti paslaugas šeimoms, globėjams, be tėvų globos likusiems vaikams Alytaus miesto šeimos centre</t>
    </r>
  </si>
  <si>
    <r>
      <t xml:space="preserve">    </t>
    </r>
    <r>
      <rPr>
        <b/>
        <i/>
        <u/>
        <sz val="12"/>
        <color theme="1"/>
        <rFont val="Times New Roman"/>
        <family val="1"/>
        <charset val="186"/>
      </rPr>
      <t>23.01.01.04 Teikti socialines paslaugas VšĮ Alytaus miesto socialinių paslaugų centre</t>
    </r>
  </si>
  <si>
    <r>
      <t xml:space="preserve">    </t>
    </r>
    <r>
      <rPr>
        <b/>
        <i/>
        <u/>
        <sz val="12"/>
        <color theme="1"/>
        <rFont val="Times New Roman"/>
        <family val="1"/>
        <charset val="186"/>
      </rPr>
      <t>23.01.01.05 Teikti socialines paslaugas šeimoms VšĮ Alytaus miesto socialinių paslaugų centre</t>
    </r>
  </si>
  <si>
    <r>
      <t xml:space="preserve">    </t>
    </r>
    <r>
      <rPr>
        <b/>
        <i/>
        <u/>
        <sz val="12"/>
        <color theme="1"/>
        <rFont val="Times New Roman"/>
        <family val="1"/>
        <charset val="186"/>
      </rPr>
      <t>23.01.01.06 Teikti socialines paslaugas VšĮ Alytaus medicininės  reabilitacijos ir sporto centre</t>
    </r>
  </si>
  <si>
    <r>
      <t xml:space="preserve">    </t>
    </r>
    <r>
      <rPr>
        <b/>
        <i/>
        <u/>
        <sz val="12"/>
        <color theme="1"/>
        <rFont val="Times New Roman"/>
        <family val="1"/>
        <charset val="186"/>
      </rPr>
      <t>23.01.01.07 Teikti socialines ir sociokultūrines paslaugas VšĮ Alytaus miesto bendruomenės centre</t>
    </r>
  </si>
  <si>
    <r>
      <t xml:space="preserve">    </t>
    </r>
    <r>
      <rPr>
        <b/>
        <i/>
        <u/>
        <sz val="12"/>
        <color theme="1"/>
        <rFont val="Times New Roman"/>
        <family val="1"/>
        <charset val="186"/>
      </rPr>
      <t>23.01.01.08 Finansuoti ir koordinuoti socialinių paslaugų projektus, teikti paramą higienos prekėmis</t>
    </r>
  </si>
  <si>
    <r>
      <t xml:space="preserve">    </t>
    </r>
    <r>
      <rPr>
        <b/>
        <i/>
        <u/>
        <sz val="12"/>
        <color theme="1"/>
        <rFont val="Times New Roman"/>
        <family val="1"/>
        <charset val="186"/>
      </rPr>
      <t>23.01.01.09 Finansuoti ir įgyvendinti socialinės reabilitacijos paslaugų neįgaliesiems bendruomenėje projektus</t>
    </r>
  </si>
  <si>
    <r>
      <t xml:space="preserve">    </t>
    </r>
    <r>
      <rPr>
        <b/>
        <i/>
        <u/>
        <sz val="12"/>
        <color theme="1"/>
        <rFont val="Times New Roman"/>
        <family val="1"/>
        <charset val="186"/>
      </rPr>
      <t>23.01.01.10 Teikti ilgalaikės socialinės globos paslaugas asmenims su sunkia negalia</t>
    </r>
  </si>
  <si>
    <r>
      <t xml:space="preserve">    </t>
    </r>
    <r>
      <rPr>
        <b/>
        <i/>
        <u/>
        <sz val="12"/>
        <color theme="1"/>
        <rFont val="Times New Roman"/>
        <family val="1"/>
        <charset val="186"/>
      </rPr>
      <t>23.01.01.11 Teikti maitinimo, laidojimo, paramos maisto produktais ir kitas socialines paslaugas</t>
    </r>
  </si>
  <si>
    <r>
      <t xml:space="preserve">    </t>
    </r>
    <r>
      <rPr>
        <b/>
        <i/>
        <u/>
        <sz val="12"/>
        <color theme="1"/>
        <rFont val="Times New Roman"/>
        <family val="1"/>
        <charset val="186"/>
      </rPr>
      <t>23.01.01.13 Įgyvendinti Alytaus miesto bendruomeninių šeimos namų projektą</t>
    </r>
  </si>
  <si>
    <r>
      <t xml:space="preserve">    </t>
    </r>
    <r>
      <rPr>
        <b/>
        <i/>
        <u/>
        <sz val="12"/>
        <color theme="1"/>
        <rFont val="Times New Roman"/>
        <family val="1"/>
        <charset val="186"/>
      </rPr>
      <t>23.01.01.16 Teikti socialines paslaugas VšĮ Alytaus poliklinikoje</t>
    </r>
  </si>
  <si>
    <r>
      <t xml:space="preserve">    </t>
    </r>
    <r>
      <rPr>
        <b/>
        <i/>
        <u/>
        <sz val="12"/>
        <color theme="1"/>
        <rFont val="Times New Roman"/>
        <family val="1"/>
        <charset val="186"/>
      </rPr>
      <t>23.01.01.17 Administruoti Socialinės apsaugos programą</t>
    </r>
  </si>
  <si>
    <r>
      <t xml:space="preserve">    </t>
    </r>
    <r>
      <rPr>
        <b/>
        <i/>
        <u/>
        <sz val="12"/>
        <color theme="1"/>
        <rFont val="Times New Roman"/>
        <family val="1"/>
        <charset val="186"/>
      </rPr>
      <t>23.01.01.19 Įgyvendinti Šeimai artimos aplinkos sukūrimo Alytaus mieste projektą</t>
    </r>
  </si>
  <si>
    <r>
      <t xml:space="preserve">    </t>
    </r>
    <r>
      <rPr>
        <b/>
        <sz val="12"/>
        <color theme="1"/>
        <rFont val="Times New Roman"/>
        <family val="1"/>
        <charset val="186"/>
      </rPr>
      <t>23.01.02 Uždavinys. Socialinės atskirties mažinimas</t>
    </r>
  </si>
  <si>
    <r>
      <t xml:space="preserve">    </t>
    </r>
    <r>
      <rPr>
        <b/>
        <i/>
        <u/>
        <sz val="12"/>
        <color theme="1"/>
        <rFont val="Times New Roman"/>
        <family val="1"/>
        <charset val="186"/>
      </rPr>
      <t>23.01.02.01 Įgyvendinti Užimtumo didinimo programą</t>
    </r>
  </si>
  <si>
    <r>
      <t xml:space="preserve">    </t>
    </r>
    <r>
      <rPr>
        <b/>
        <i/>
        <u/>
        <sz val="12"/>
        <color theme="1"/>
        <rFont val="Times New Roman"/>
        <family val="1"/>
        <charset val="186"/>
      </rPr>
      <t>23.01.02.02 Užkirsti kelią prekybai žmonėmis, smurtui artimoje aplinkoje ir padėti nukentėjusiems</t>
    </r>
  </si>
  <si>
    <r>
      <t xml:space="preserve">    </t>
    </r>
    <r>
      <rPr>
        <b/>
        <i/>
        <u/>
        <sz val="12"/>
        <color theme="1"/>
        <rFont val="Times New Roman"/>
        <family val="1"/>
        <charset val="186"/>
      </rPr>
      <t>23.01.02.03 Įgyvendinti žmogaus teises, siekiant užtikrinti asmenų lygybę</t>
    </r>
  </si>
  <si>
    <r>
      <t xml:space="preserve">    </t>
    </r>
    <r>
      <rPr>
        <b/>
        <i/>
        <u/>
        <sz val="12"/>
        <color theme="1"/>
        <rFont val="Times New Roman"/>
        <family val="1"/>
        <charset val="186"/>
      </rPr>
      <t>23.01.02.05 Pritaikyti būstą neįgaliesiems</t>
    </r>
  </si>
  <si>
    <r>
      <t xml:space="preserve">    </t>
    </r>
    <r>
      <rPr>
        <b/>
        <i/>
        <u/>
        <sz val="12"/>
        <color theme="1"/>
        <rFont val="Times New Roman"/>
        <family val="1"/>
        <charset val="186"/>
      </rPr>
      <t>23.01.02.06 Teikti papildomas lengvatas soc. remtiniems asmenims, paėmusiems lengvatinį būsto kreditą</t>
    </r>
  </si>
  <si>
    <r>
      <t xml:space="preserve">    </t>
    </r>
    <r>
      <rPr>
        <b/>
        <i/>
        <u/>
        <sz val="12"/>
        <color theme="1"/>
        <rFont val="Times New Roman"/>
        <family val="1"/>
        <charset val="186"/>
      </rPr>
      <t>23.01.02.07 Kompensuoti būsto nuomos ar išperkamosios būsto nuomos mokesčių dalį</t>
    </r>
  </si>
  <si>
    <r>
      <t xml:space="preserve">    </t>
    </r>
    <r>
      <rPr>
        <b/>
        <i/>
        <u/>
        <sz val="12"/>
        <color theme="1"/>
        <rFont val="Times New Roman"/>
        <family val="1"/>
        <charset val="186"/>
      </rPr>
      <t>23.01.02.08 Remti savivaldybės bendruomeninę veiklą</t>
    </r>
  </si>
  <si>
    <r>
      <t xml:space="preserve">    </t>
    </r>
    <r>
      <rPr>
        <b/>
        <i/>
        <u/>
        <sz val="12"/>
        <color theme="1"/>
        <rFont val="Times New Roman"/>
        <family val="1"/>
        <charset val="186"/>
      </rPr>
      <t>23.01.02.09 Įgyvendinti Alytaus miesto vietos plėtros strategiją</t>
    </r>
  </si>
  <si>
    <r>
      <t xml:space="preserve">    </t>
    </r>
    <r>
      <rPr>
        <b/>
        <sz val="12"/>
        <color theme="1"/>
        <rFont val="Times New Roman"/>
        <family val="1"/>
        <charset val="186"/>
      </rPr>
      <t>23.02.01 Uždavinys. Teisės aktais numatytų socialinių išmokų ir kompensacijų mokėjimas</t>
    </r>
  </si>
  <si>
    <r>
      <t xml:space="preserve">    </t>
    </r>
    <r>
      <rPr>
        <b/>
        <i/>
        <u/>
        <sz val="12"/>
        <color theme="1"/>
        <rFont val="Times New Roman"/>
        <family val="1"/>
        <charset val="186"/>
      </rPr>
      <t>23.02.01.01 Mokėti socialines pašalpas ir teikti vienkartinę paramą nepasiturintiems asmenims</t>
    </r>
  </si>
  <si>
    <r>
      <t xml:space="preserve">    </t>
    </r>
    <r>
      <rPr>
        <b/>
        <i/>
        <u/>
        <sz val="12"/>
        <color theme="1"/>
        <rFont val="Times New Roman"/>
        <family val="1"/>
        <charset val="186"/>
      </rPr>
      <t>23.02.01.02 Mokėti kompensacijas už šildymą, karštą ir geriamąjį vandenį nepasiturintiems asmenims</t>
    </r>
  </si>
  <si>
    <r>
      <t xml:space="preserve">    </t>
    </r>
    <r>
      <rPr>
        <b/>
        <i/>
        <u/>
        <sz val="12"/>
        <color theme="1"/>
        <rFont val="Times New Roman"/>
        <family val="1"/>
        <charset val="186"/>
      </rPr>
      <t>23.02.01.03 Mokėti išmokas vaikams</t>
    </r>
  </si>
  <si>
    <r>
      <t xml:space="preserve">    </t>
    </r>
    <r>
      <rPr>
        <b/>
        <i/>
        <u/>
        <sz val="12"/>
        <color theme="1"/>
        <rFont val="Times New Roman"/>
        <family val="1"/>
        <charset val="186"/>
      </rPr>
      <t>23.02.01.04 Teikti paramą mirties atveju</t>
    </r>
  </si>
  <si>
    <r>
      <t xml:space="preserve">    </t>
    </r>
    <r>
      <rPr>
        <b/>
        <i/>
        <u/>
        <sz val="12"/>
        <color theme="1"/>
        <rFont val="Times New Roman"/>
        <family val="1"/>
        <charset val="186"/>
      </rPr>
      <t>23.02.01.05 Mokėti vienkartines kompensacijas asmenims, sužalotiems atliekant būtinąją karinę tarnybą sovietinėje armijoje, ir šioje armijoje žuvusiųjų šeimoms</t>
    </r>
  </si>
  <si>
    <r>
      <t xml:space="preserve">    </t>
    </r>
    <r>
      <rPr>
        <b/>
        <i/>
        <u/>
        <sz val="12"/>
        <color theme="1"/>
        <rFont val="Times New Roman"/>
        <family val="1"/>
        <charset val="186"/>
      </rPr>
      <t>23.02.01.06 Mokėti kompensacijas už komunalines paslaugas nepriklausomybės gynėjams</t>
    </r>
  </si>
  <si>
    <r>
      <t xml:space="preserve">    </t>
    </r>
    <r>
      <rPr>
        <b/>
        <i/>
        <u/>
        <sz val="12"/>
        <color theme="1"/>
        <rFont val="Times New Roman"/>
        <family val="1"/>
        <charset val="186"/>
      </rPr>
      <t>23.02.01.07 Mokėti kompensacijas už lengvatinį keleivių vežimą</t>
    </r>
  </si>
  <si>
    <r>
      <t xml:space="preserve">    </t>
    </r>
    <r>
      <rPr>
        <b/>
        <i/>
        <u/>
        <sz val="12"/>
        <color theme="1"/>
        <rFont val="Times New Roman"/>
        <family val="1"/>
        <charset val="186"/>
      </rPr>
      <t>23.02.01.08 Mokėti kitas tikslines išmokas ir kompensacijas</t>
    </r>
  </si>
  <si>
    <r>
      <t xml:space="preserve">    </t>
    </r>
    <r>
      <rPr>
        <b/>
        <i/>
        <u/>
        <sz val="12"/>
        <color theme="1"/>
        <rFont val="Times New Roman"/>
        <family val="1"/>
        <charset val="186"/>
      </rPr>
      <t>23.02.01.09 Mokinius nemokamai maitinti ir užtikrinti jų užimtumą vasaros stovyklose</t>
    </r>
  </si>
  <si>
    <r>
      <t xml:space="preserve">    </t>
    </r>
    <r>
      <rPr>
        <b/>
        <i/>
        <u/>
        <sz val="12"/>
        <color theme="1"/>
        <rFont val="Times New Roman"/>
        <family val="1"/>
        <charset val="186"/>
      </rPr>
      <t>23.02.01.10 Mokinius nemokamai aprūpinti mokymo reikmenimis</t>
    </r>
  </si>
  <si>
    <r>
      <t xml:space="preserve">    </t>
    </r>
    <r>
      <rPr>
        <b/>
        <i/>
        <u/>
        <sz val="12"/>
        <color theme="1"/>
        <rFont val="Times New Roman"/>
        <family val="1"/>
        <charset val="186"/>
      </rPr>
      <t>23.02.01.11 Mokinius nemokamai maitinti VšĮ Alytaus Šv. Benedikto gimnazijoje</t>
    </r>
  </si>
  <si>
    <r>
      <t xml:space="preserve">Numatomas programos įgyvendinimo rezultatas:
</t>
    </r>
    <r>
      <rPr>
        <sz val="12"/>
        <color theme="1"/>
        <rFont val="Times New Roman"/>
        <family val="1"/>
        <charset val="186"/>
      </rPr>
      <t>Vykdant efektyvių socialinės paramos priemonių įgyvendinimą įvairioms Alytaus miesto gyventojų socialinėms grupėms sudaroma galimybė sparčiau integruotis į visuomenę, užtikrinti būtiniausių socialinių poreikių tenkinimą, gyvenimo sąlygų gerinimą.
Teikiant socialinę paramą labiausiai šito stokojantiems Alytaus miesto gyventojams, įgyvendinami socialinio teisingumo, žmogaus teisių užtikrinimo, lygiateisiškumo, diskriminacijos mažinimo principai.
Vykdant prevencinę priemonę ir visuomenės informavimo veiklą, dirbant su socialinės rizikos asmenimis, šeimomis, vaikais, mažinamas visuomenės socialinių problemų pavojus.
Teikiant socialines paslaugas socialinės rizikos grupių asmenims, vykdant jų integraciją į visuomenę, siekiama prisidėti prie Alytaus miesto kriminogeninės situacijos  gerėjimo, mažinti narkomanijos, alkoholizmo paplitimą.
Teikiant paslaugas pagyvenusiems asmenims bei asmenims, turintiems negalią, organizuojant socialinę reabilitaciją, užtikrinama šių grupių asmenų integracija į visuomenę, socialinių poreikių tenkinimas, atsižvelgiant į asmens poreikius ir pajamas. Plėtojamas kompleksinių socialinių paslaugų teikimas.
Įgyvendinant bendruomenės iniciatyvą, plėtojant socialines paslaugas, sudaromos palankesnės sąlygos asmenims gauti daugiau ir įvairesnių socialinių paslaugų.
Įtraukiant Nevyriausybines organizacijas (NVO) į socialinių paslaugų teikimą, kuriamos naujos darbo vietos, plėtojamas pilietinis visuomenės aktyvumas, ugdomi visuomenės lyderiai. NVO suteikiama galimybė parodyti iniciatyvą teikiant įvairiapuses socialines paslaugas, įgyvendinant socialinės reabilitacijos priemones, prisidedant prie teikiamų socialinių paslaugų plėtros, jų kokybės gerinimo.</t>
    </r>
  </si>
  <si>
    <r>
      <t xml:space="preserve">Susiję Lietuvos Respublikos ir savivaldybės teisės aktai: 
</t>
    </r>
    <r>
      <rPr>
        <sz val="12"/>
        <color theme="1"/>
        <rFont val="Times New Roman"/>
        <family val="1"/>
        <charset val="186"/>
      </rPr>
      <t>Valstybinių šalpos išmokų įstatymas, Neįgaliųjų socialinės integracijos įstatymas, Socialinių paslaugų įstatymas, Piniginės socialinės paramos nepasiturintiems gyventojams įstatymas, Išmokų vaikams įstatymas, Socialinės paramos mokiniams įstatymas.</t>
    </r>
  </si>
  <si>
    <t>Alytaus miesto savivaldybės administracija 01   188706935; Nakvynės namai 40   149938665; Alytaus miesto šeimos centras 42   191056967; Viešoji įstaiga 44   000000001; Suaugusiųjų ir jaunimo mokykla 31   193310058; Likiškėlių progimnazija 27   191056814; Lopšelis-darželis Šaltinėlis 08   191053476; Lopšelis-darželis Pušynėlis 03   291052560; Lopšelis-darželis Saulutė 05   191052940; Vidzgirio progimnazija 25   191056433; Dzūkijos mokykla 21   191055527; A. Ramanausko-Vanago gimnazija 29   291055670; Panemunės progimnazija 22   191056771; Vilties mokykla-darželis 17   191055146; Senamiesčio pradinė mokykla 19   193313549; Lopšelis-darželis Putinėlis 12   191054610; Jotvingių gimnazija 30   191056586; Lopšelis-darželis Nykštukas 06   191053280; Lopšelis-darželis Obelėlė 07   191053323; Lopšelis-darželis Du gaideliai 11   191054578; Lopšelis-darželis Vyturėlis 09   191054044; Šaltinių progimnazija 20   191056390; Lopšelis-darželis Girinukas 15   191055484; Drevinuko mokykla-darželis 16   191054763; Lopšelis-darželis Linelis 10   191054425; Volungės progimnazija 26   191056629; Sakalėlio pradinė mokykla 18   291054230; Lopšelis-darželis Boružėlė 14   191055331; Dainavos progimnazija 24   191056052; Lopšelis-darželis Pasaka 04   191052755; Lopšelis-darželis Volungėlė 13   191054959; Piliakalnio progimnazija 23   191055865; Putinų gimnazija 28   191056248</t>
  </si>
  <si>
    <t>Viešųjų paslaugų kokybės ir prieinamumo užtikrinimas, ugdant sumanią, veiklią ir solidarią miesto bendruomenę</t>
  </si>
  <si>
    <t>Rezultato vertinimo kriterijai</t>
  </si>
  <si>
    <t>Produkto vertinimo kriterijai</t>
  </si>
  <si>
    <r>
      <t xml:space="preserve">Planuojami programos finansavimo šaltiniai:
</t>
    </r>
    <r>
      <rPr>
        <sz val="12"/>
        <color theme="1"/>
        <rFont val="Times New Roman"/>
        <family val="1"/>
        <charset val="186"/>
      </rPr>
      <t>1.Savivaldybės biudžeto lėšos 2.Dotacijų iš valstybės ir kitų valstybės valdymo lygių lėšos 3.Valstybės biudžeto lėšos 4.Kitų šaltinių lėšos.</t>
    </r>
  </si>
  <si>
    <t>2019.11.15</t>
  </si>
  <si>
    <t>Socialinės paramos skyrius, asignavimų valdytojai</t>
  </si>
  <si>
    <t xml:space="preserve">    
    Priemonė  vykdoma įgyvendinant savarankiškąją savivaldybės funkciją, kitas funkcijas, nepriskirtas valstybės institucijoms. Ji skirta  organizuoti vaikų, jaunimo ir suaugusiųjų laisvalaikio užimtumo veiklą, inicijuoti renginių įvairovę, plėsti turiningo laisvalaikio pasiūlą. VšĮ Alytaus miesto bendruomenės centras teikia dienos socialinės priežiūros paslaugas ir organizuoja prevencinę švietėjišką bei laisvalaikio užimtumo veiklą vaikų dienos centrą lankantiems vaikams ir jų šeimos nariams; teikia miesto suaugusiems bendruomenės nariams socialines, sociokultūrines dienos užimtumo paslaugas pagal pomėgius ir galimybes; vykdo atvirą darbą su jaunimu, taip pat darbą su jaunimu, leidžiančiu laiką gatvėje; teikia kompleksines paslaugas šeimai Alytaus bendruomeniniuose šeimos namuose. </t>
  </si>
  <si>
    <t xml:space="preserve">    Įgyvendinant programos tikslą teikiamos socialinės paslaugos įvairių socialinių grupių asmenims, įgyvendinami socialiniai projektai, siekiama socialinės atskirties mažinimo įgyvendinant Užimtumo didinimo programą, teikiant įvairias socialines lengvatas, organizuojant prevencinę veiklą.</t>
  </si>
  <si>
    <t xml:space="preserve">    Šiuo uždaviniu įgyvendinama  BĮ Alytaus nakvynės namų, VšĮ Alytaus miesto socialinių paslaugų centro, VšĮ Alytaus medicininės reabilitacijos ir sporto centro, VšĮ Alytaus miesto bendruomenės centro, VšĮ Alytaus poliklinikos veikla. Užtikrinama be tėvų globos likusių vaikų socialinė globa, finansuojami socialiniai projektai, užtikrinamas paslaugų teikimas asmenims su negalia ir senyvo amžiaus asmenims. Administruojama socialinės apsaugos programa.</t>
  </si>
  <si>
    <t xml:space="preserve">    
    Priemonė vykdoma įgyvendinant savarankiškąją savivaldybės funkciją – savivaldybės biudžetinių įstaigų steigimą ir išlaikymą, savivaldybės viešųjų įstaigų, savivaldybės įmonių ir kitų savivaldybės juridinių asmenų steigimą. BĮ Alytaus nakvynės namai teikia apgyvendinimo nakvynės namuose paslaugas socialinę riziką patiriantiems suaugusiems asmenims ar senyvo amžiaus asmenims, laikino apnakvindinimo paslaugas, maitinimo organizavimo paslaugas, skatina rizikos grupės asmenų užimtumą, teikia mokamas vienkartines nakvynės paslaugas, intensyvią krizių įveikimo pagalbą, kitas bendrąsias socialines paslaugas, apgyvendinimo savarankiško gyvenimo namuose paslaugas.
</t>
  </si>
  <si>
    <t xml:space="preserve">    
 Alytaus miesto šeimos centras teikia socialinės globos ( ilgalaikės, trumpalaikės) paslaugas likusiems be tėvų globos vaikams, laikinosios priežiūros paslaugas šeimų, kurioms yra taikoma atvejo vadyba vaikams ir jų įstatyminiams atstovams, kitas bendrasias ir specialiasias socialines paslaugas globėjams (rūpintojams), įtėviams,  į krizinę situaciją patekusiems asmenims su vaikais, siekiant kokybiškai prižiūrėti ir ugdyti globojamus vaikus, sudaryti sąlygas spręsti susidariusias problemas į krizinę situaciją patekusiems asmenims su vaikais. Priemonė vykdoma įgyvendinant savarankiškąją savivaldybės funkciją – savivaldybės biudžetinių įstaigų steigimą ir išlaikymą, savivaldybės viešųjų įstaigų, savivaldybės įmonių ir kitų savivaldybės juridinių asmenų steigimą.
</t>
  </si>
  <si>
    <t xml:space="preserve">    
VšĮ Alytaus miesto socialinių paslaugų centras šeimoms (asmenims) teikia informavimo, konsultavimo ir kitas bendrąsias socialines paslaugas; socialinės priežiūros paslaugas asmens namuose, dienos socialinės globos paslaugas institucijoje ir asmens namuose.    Priemonė vykdoma įgyvendinant savarankiškąją  savivaldybės funkciją – socialinių paslaugų planavimą ir teikimą, socialinių paslaugų įstaigų, šeimynų steigimą, išlaikymą ir bendradarbiavimą su nevyriausybinėmis organizacijomis.
</t>
  </si>
  <si>
    <t xml:space="preserve">    
    VšĮ Alytaus miesto socialinių paslaugų centras vykdo atvejo vadybos funkciją, teikia socialines ir prevencines bendruomenines paslaugas šeimos patiriančioms sunkumus. Atvejo vadybininkai koordinuoja paslaugų teikimo procesą užtikrina, kad šeimos gautų būtiną kompleksinę pagalbą. Socialiniai darbuotojai - teikia šeimos socialinių įgūdžių ugdymo ir plaikymo paslaugas (informavimas, tarpininkavimas, konsultavimas).  Priemonė vykdoma įgyvendinant savarankiškąją savivaldybės funkciją – socialinių paslaugų planavimą ir teikimą, socialinių paslaugų įstaigų, šeimynų steigimą, išlaikymą ir bendradarbiavimą su nevyriausybinėmis organizacijomis.</t>
  </si>
  <si>
    <t xml:space="preserve">    
 VšĮ Alytaus medicininės reabilitacijos ir sporto centras teikia ilgalaikės socialinės globos paslaugas senyvo amžiaus asmenims ir suaugusiems asmenims su negalia.  Priemonė  vykdoma įgyvendinant savarankiškąją savivaldybės funkciją – socialinių paslaugų planavimą ir teikimą, socialinių paslaugų įstaigų, šeimynų steigimą, išlaikymą ir bendradarbiavimą su nevyriausybinėmis organizacijomis.</t>
  </si>
  <si>
    <t xml:space="preserve">    
    Priemonė skirta koordinuoti Europos pagalbos labiausiai skurstantiems asmenims fondo programą, teikiant nepasiturintiems asmenims paramą maisto produktais ir asmens higienos prekėmis.</t>
  </si>
  <si>
    <t xml:space="preserve">    
    Priemonė vykdoma įgyvendinant savarankiškąją savivaldybės funkciją – sąlygų savivaldybės teritorijoje gyvenančių neįgaliųjų socialiniam integravimui į bendruomenę sudarymą.Įgyvendinant šią priemonę vykdomi socialinės reabilitacijos paslaugų neįgaliesiems bendruomenėje projektai.</t>
  </si>
  <si>
    <t xml:space="preserve">    
    Priemonė vykdoma įgyvendinant valstybinę (valstybės perduotą savivaldybėms) funkciją – socialinės globos teikimo asmenims su sunkia negalia užtikrinimą.</t>
  </si>
  <si>
    <t xml:space="preserve">    
    Priemonė  vykdoma įgyvendinant savarankiškąją savivaldybės funkciją – socialinių paslaugų planavimą ir teikimą, socialinių paslaugų įstaigų, šeimynų steigimą, išlaikymą ir bendradarbiavimą su nevyriausybinėmis organizacijomis. Įgyvendinant šią priemonę yra užtirkinama reikalingų socialinių paslaugų teikimas - maitinimo, transporto, pagalbos į namus paslaugas bei kitus būtinus socialinius poreikius.</t>
  </si>
  <si>
    <t xml:space="preserve">    
    Įgyvendinant šią priemonę bus užtikrinamas kompleksiškai teikiamų paslaugų šeimai 2016–2020 m. veiksmų plano paslaugų teikimas šeimoms, bus gerinama asmens (šeimos) gyvenimo kokybė, stiprinama socialinė sanglauda, užtikrinamos visiems lygios galimybės, siekiama vaiko ir šeimos gerovės, stiprinama ir saugoma visuomenės sveikata.</t>
  </si>
  <si>
    <t xml:space="preserve">    VšĮ Alytaus poliklinika teikia dienos socialinės globos paslaugas asmens namuose neįgaliems vaikams, darbingo amžiaus ir senyvo amžiaus neįgaliems asmenims, siekiant užtikrinti kokybiškų integralios pagalbos paslaugų plėtrą Alytaus mieste, sudarant palankias sąlygas asmeniui kuo ilgiau savarankiškai ir visavertiškai gyventi bendruomenėje, namuose, ten, kur jis gyvena.</t>
  </si>
  <si>
    <t xml:space="preserve">    
    Priemonė skirta socialinės apsaugos programos administravimui (darbo užmokestis, patalpų išlaikymas, kitos išlaidos).</t>
  </si>
  <si>
    <t xml:space="preserve">    Projektas įgyvendinamas pagal 8 prioriteto – Socialinės įtraukties didinimo ir kovos su skurdu priemonę Nr. 08.1.1-CPVA-V-427 –Institucinės globos pertvarka: investicijos  į infrastruktūrą. Projekto metu numatoma įsigyti gyvenamajį namą ir 4-ių kambarių butą Alytaus mieste, suremontuoti 102,02 kv. m patalpas, Jiezno g. 1, įsigyti reikalingus baldus bei įrangą. 2019-08-01  pasirašyta finansavimo-administravimo sutartis. Projektas turi būti įgyvendintas iki 2021-02-28. Projektas finansuojamas 100 proc. iš ES struktūrinių fondų.</t>
  </si>
  <si>
    <t xml:space="preserve">    Šiuo uždaviniu siekiama kurti efektyvią socialinės apsaugos sistemą, garantuojančią deramą socialinę apsaugą neįgaliems asmenims, ginančią žmonių teises ir lygybę, skatinančią mažas pajamas turinčius asmenis dalyvauti Užimtumo didinimo programoje, dirbti ir užsidirbti.</t>
  </si>
  <si>
    <t xml:space="preserve">    
    Priemonė vykdoma įgyvendinant savarankiškąją savivaldybės funkciją  – dalyvavimą sprendžiant gyventojų užimtumo, kvalifikacijos įgijimo ir perkvalifikavimo klausimus, viešųjų ir sezoninių darbų organizavimą, valstybės deleguotą funkciją – darbo rinkos politikos ir gyventojų užimtumo priemonių įgyvendinimą.</t>
  </si>
  <si>
    <t xml:space="preserve">    
    Įgyvendinant šią priemonę siekiama ginti asmenis nuo smurto artimoje aplinkoje, greitai reaguoti į iškilusią grėsmę, imtis prevencijos priemonių, taikyti apsaugos priemones ir teikti tinkamą pagalbą.</t>
  </si>
  <si>
    <t xml:space="preserve">    
    Lygiateisiškumas – vienas pagrindinių žmogaus teisių principų yra reglamentuojamas tarptautiniuose dokumentuose ir LR teisės aktuose. Lygiateisiškumą pažeidžianti veikla – diskriminacija yra draudžiama, todėl ir siekiama sudaryti sąlygas lygiateisiškumui užtikrinti ir įgyvendinti.</t>
  </si>
  <si>
    <t xml:space="preserve">    
    Priemonė vykdoma įgyvendinant savarankiškąją savivaldybės funkciją – sąlygų savivaldybės teritorijoje gyvenančių neįgaliųjų socialiniam integravimui į bendruomenę sudarymą.</t>
  </si>
  <si>
    <t xml:space="preserve">    
    Teikti papildomas lengvatas asmenims, paėmusiems lengvatinį būsto kreditą. Pagal Lietuvos Respublikos Vyriausybės 1993-04-19  nutarimą Nr. 274 „Dėl Gyvenamųjų namų, butų, statybos arba pirkimo lengvatinio kreditavimo tvarkos patvirtinimo“ Alytaus miesto savivaldybė teikia papildomas lengvatas socialiai remtiniems asmenims, gavusiems lengvatinius kreditus.</t>
  </si>
  <si>
    <t xml:space="preserve">    
    Būsto nuomos ar išperkamosios būsto nuomos mokesčių dalies kompensacijos teisę turi asmenys ir šeimos, turintys socialinio būsto nuomos teisę.</t>
  </si>
  <si>
    <t xml:space="preserve">    
    Priemonė skirta skatinti stiprinti bendruomenių sutelktumą ir tarpusavio pasitikėjimą bei didinti bendruomenės narių atsakomybę už jų bendruomenėse sprendžiamus klausimus.</t>
  </si>
  <si>
    <t xml:space="preserve">    
    Teikti socialines ir kitas  paslaugas, skirtas socialinėje atskirtyje esantiems asmenims, užtirtinant šių paslaugų plėtrą ir prieinamumą Alytaus mieste. Užtikrinti neformalią užimtumo ir verslumo iniciatyvą, skatinant įsidarbinimo galimybes.</t>
  </si>
  <si>
    <t xml:space="preserve">    Įgyvendinant šį tikslą, vadovaujantis Lietuvos Respublikos Vyriausybės patvirtintais teisės aktais ir įgyvendinamaisiais teisės aktais, yra mokamos socialinės išmokos, valstybinės šalpos išmokos, teikiama socialinė parama mokiniams ir kitoms paslaugų gavėjų grupėms.</t>
  </si>
  <si>
    <t xml:space="preserve">    Šiuo uždaviniu įgyvendinama piniginė socialinė parama nepasiturintiems asmenims ir asmenims, kuriems reikalinga epizodinė piniginė parama ligos ir kitos nelaimės atveju. Teikiama parama: socialinė pašalpa, vienkartinė pašalpa, šildymo išlaidų, išlaidų karštam, geriamam vandeniui kompensacijos, parama mirties atveju, kompensacijos už komunalines paslaugas nukentėjusiems asmenims, išmokos vaikams, parama mokiniams.</t>
  </si>
  <si>
    <t xml:space="preserve">    
    Priemonė vykdoma įgyvendinant savarankiškąją savivaldybės funkciją – socialinės pašalpos ir kompensacijų, nustatytų Lietuvos Respublikos piniginės socialinės paramos nepasiturintiems gyventojams įstatyme, teikimą.</t>
  </si>
  <si>
    <t xml:space="preserve">    
    Priemonė vykdoma įgyvendinant valstybinę funkciją – mokėti išmokas vaikams, nustatytas Išmokų vaikams įstatymo.</t>
  </si>
  <si>
    <t xml:space="preserve">    
    Priemonė vykdoma įgyvendinant valstybinę (valstybės perduotą savivaldybei) funkciją – socialinių išmokų ir kompensacijų, išskyrus socialinę pašalpą ir kompensacijas, nustatytas Lietuvos Respublikos piniginės socialinės paramos nepasiturintiems gyventojams įstatyme, skaičiavimą ir mokėjimą. Prie šios priemonės priskiriamas ir palaikų iš užsienio pargabenimas.</t>
  </si>
  <si>
    <t xml:space="preserve">    
    Vienkartinių kompensacijų asmenims, sužalotiems atliekant būtinąją karinę tarnybą sovietinėje armijoje, ir šioje armijoje žuvusiųjų šeimoms išmokėjimo tvarkos aprašas reglamentuoja vienkartinių kompensacijų, mokamų iš Lietuvos Respublikos valstybės biudžeto, vadovaujantis Lietuvos Respublikos įstatymu „Dėl socialinės paramos asmenims, sužalotiems atliekant būtinąją karinę tarnybą sovietinėje armijoje, ir šioje armijoje žuvusiųjų šeimoms (1945-07-22–1991-12-31)“, skyrimą ir mokėjimą.</t>
  </si>
  <si>
    <t xml:space="preserve">    
    Priemonė vykdoma įgyvendinant valstybinę  (perduotą savivaldybei) funkciją – socialinių išmokų ir kompensacijų, išskyrus socialinę pašalpą ir kompensacijas, nustatytas Lietuvos Respublikos piniginės socialinės paramos nepasiturintiems gyventojams įstatyme, skaičiavimą ir mokėjimą.</t>
  </si>
  <si>
    <t xml:space="preserve">    
    Įgyvendinant šį uždavinį vykdomos savarankiškosios savivaldybės funkcijos – keleivių vežimo vietiniais maršrutais organizavimas, lengvatinio keleivių vežimo kompensacijų skaičiavimas ir mokėjimas.</t>
  </si>
  <si>
    <t xml:space="preserve">    
    Priemonė vykdoma įgyvendinant valstybinę funkciją – mokėti Valstybinių šalpos išmokų įstatyme ir Transporto lengvatų įstatyme numatytas išmokas.</t>
  </si>
  <si>
    <t xml:space="preserve">    
    Priemonė vykdoma įgyvendinant valstybinę (perduotą savivaldybei) funkciją – mokinių nemokamo maitinimo savivaldybės įsteigtose mokyklose ir savivaldybės teritorijoje įsteigtose nevalstybinėse mokyklose administravimą.</t>
  </si>
  <si>
    <t xml:space="preserve"> PROGRAMOS APRAŠYMAS </t>
  </si>
  <si>
    <t>Šia programa įgyvendinamas savivaldybės strateginis tikslas</t>
  </si>
  <si>
    <t>Vidutinis centro  socialinės priežiūros ir pagalbos namuose paslaugų gavėjų mėnesio skaičius</t>
  </si>
  <si>
    <t>Išmokų ir kompensacijų gavėjų skaičius  1 000 gyventojų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</si>
</sst>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6"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sz val="11"/>
      <name val="Calibri"/>
      <family val="2"/>
      <charset val="186"/>
    </font>
    <font>
      <b/>
      <sz val="12"/>
      <color theme="1"/>
      <name val="Times New Roman"/>
      <family val="1"/>
      <charset val="186"/>
    </font>
    <font>
      <i/>
      <sz val="12"/>
      <color theme="1"/>
      <name val="Times New Roman"/>
      <family val="1"/>
      <charset val="186"/>
    </font>
    <font>
      <sz val="12"/>
      <color theme="1"/>
      <name val="Times New Roman"/>
      <family val="1"/>
      <charset val="186"/>
    </font>
    <font>
      <b/>
      <u/>
      <sz val="12"/>
      <color theme="1"/>
      <name val="Times New Roman"/>
      <family val="1"/>
      <charset val="186"/>
    </font>
    <font>
      <b/>
      <i/>
      <u/>
      <sz val="12"/>
      <color theme="1"/>
      <name val="Times New Roman"/>
      <family val="1"/>
      <charset val="186"/>
    </font>
    <font>
      <sz val="10"/>
      <name val="Arial"/>
      <family val="2"/>
      <charset val="186"/>
    </font>
    <font>
      <sz val="11"/>
      <color rgb="FF000000"/>
      <name val="Calibri"/>
      <family val="2"/>
    </font>
    <font>
      <sz val="12"/>
      <color rgb="FF000000"/>
      <name val="Times New Roman"/>
      <family val="1"/>
      <charset val="186"/>
    </font>
  </fonts>
  <fills count="8">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rgb="FFCEF7DB"/>
        <bgColor rgb="FFCEF7DB"/>
      </patternFill>
    </fill>
    <fill>
      <patternFill patternType="solid">
        <fgColor theme="0"/>
        <bgColor rgb="FF000000"/>
      </patternFill>
    </fill>
    <fill>
      <patternFill patternType="solid">
        <fgColor theme="0" tint="-4.9989318521683403E-2"/>
        <bgColor indexed="64"/>
      </patternFill>
    </fill>
  </fills>
  <borders count="52">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top/>
      <bottom style="medium">
        <color indexed="64"/>
      </bottom>
      <diagonal/>
    </border>
  </borders>
  <cellStyleXfs count="5">
    <xf numFmtId="0" fontId="0" fillId="0" borderId="0" applyBorder="0"/>
    <xf numFmtId="0" fontId="2" fillId="2" borderId="0"/>
    <xf numFmtId="0" fontId="13" fillId="2" borderId="0"/>
    <xf numFmtId="0" fontId="14" fillId="2" borderId="0" applyBorder="0"/>
    <xf numFmtId="0" fontId="14" fillId="2" borderId="0" applyBorder="0"/>
  </cellStyleXfs>
  <cellXfs count="209">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xf numFmtId="0" fontId="3" fillId="2" borderId="2" xfId="1" applyNumberFormat="1" applyFont="1" applyFill="1" applyBorder="1" applyAlignment="1">
      <alignment horizontal="center" vertical="center" wrapText="1" readingOrder="1"/>
    </xf>
    <xf numFmtId="0" fontId="5" fillId="2" borderId="5" xfId="0" applyFont="1" applyFill="1" applyBorder="1"/>
    <xf numFmtId="165" fontId="3" fillId="2" borderId="6" xfId="1" applyNumberFormat="1" applyFont="1" applyFill="1" applyBorder="1" applyAlignment="1">
      <alignment horizontal="right" vertical="top" wrapText="1" readingOrder="1"/>
    </xf>
    <xf numFmtId="165" fontId="1" fillId="2" borderId="6" xfId="1" applyNumberFormat="1" applyFont="1" applyFill="1" applyBorder="1" applyAlignment="1">
      <alignment horizontal="right" vertical="top" wrapText="1" readingOrder="1"/>
    </xf>
    <xf numFmtId="165" fontId="1" fillId="2" borderId="2" xfId="1" applyNumberFormat="1" applyFont="1" applyFill="1" applyBorder="1" applyAlignment="1">
      <alignment horizontal="right" vertical="top" wrapText="1" readingOrder="1"/>
    </xf>
    <xf numFmtId="0" fontId="1" fillId="2" borderId="2" xfId="1" applyNumberFormat="1" applyFont="1" applyFill="1" applyBorder="1" applyAlignment="1">
      <alignment horizontal="left" vertical="center" wrapText="1" readingOrder="1"/>
    </xf>
    <xf numFmtId="0" fontId="1" fillId="2" borderId="2" xfId="1" applyNumberFormat="1" applyFont="1" applyFill="1" applyBorder="1" applyAlignment="1">
      <alignment vertical="top" wrapText="1" readingOrder="1"/>
    </xf>
    <xf numFmtId="0" fontId="1" fillId="2" borderId="0" xfId="1" applyNumberFormat="1" applyFont="1" applyFill="1" applyBorder="1" applyAlignment="1">
      <alignment horizontal="left" vertical="top" wrapText="1" readingOrder="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horizontal="right" vertical="top" wrapText="1"/>
      <protection locked="0"/>
    </xf>
    <xf numFmtId="0" fontId="7" fillId="2" borderId="0" xfId="0" applyFont="1" applyFill="1" applyBorder="1"/>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protection locked="0"/>
    </xf>
    <xf numFmtId="0" fontId="1" fillId="2" borderId="0" xfId="0" applyNumberFormat="1" applyFont="1" applyFill="1" applyBorder="1" applyAlignment="1" applyProtection="1">
      <alignment vertical="top" wrapText="1"/>
      <protection locked="0"/>
    </xf>
    <xf numFmtId="0" fontId="1" fillId="2" borderId="0" xfId="0" applyNumberFormat="1" applyFont="1" applyFill="1" applyBorder="1" applyAlignment="1" applyProtection="1">
      <alignment horizontal="left" vertical="top" wrapText="1"/>
      <protection locked="0"/>
    </xf>
    <xf numFmtId="164" fontId="1" fillId="2" borderId="0" xfId="0" applyNumberFormat="1" applyFont="1" applyFill="1" applyBorder="1" applyAlignment="1" applyProtection="1">
      <alignment horizontal="right" vertical="top" wrapText="1"/>
      <protection locked="0"/>
    </xf>
    <xf numFmtId="0" fontId="1" fillId="2" borderId="0" xfId="0" applyNumberFormat="1" applyFont="1" applyFill="1" applyBorder="1" applyAlignment="1" applyProtection="1">
      <alignment horizontal="center" vertical="top" wrapText="1"/>
      <protection locked="0"/>
    </xf>
    <xf numFmtId="0" fontId="1" fillId="2" borderId="0" xfId="0" applyNumberFormat="1" applyFont="1" applyFill="1" applyBorder="1" applyAlignment="1" applyProtection="1">
      <alignment horizontal="right" vertical="top" wrapText="1"/>
      <protection locked="0"/>
    </xf>
    <xf numFmtId="0" fontId="4" fillId="2" borderId="0" xfId="0" applyFont="1" applyFill="1" applyBorder="1"/>
    <xf numFmtId="0" fontId="3" fillId="2" borderId="0" xfId="0" applyNumberFormat="1" applyFont="1" applyFill="1" applyAlignment="1" applyProtection="1">
      <alignment horizontal="center" wrapText="1"/>
    </xf>
    <xf numFmtId="0" fontId="10" fillId="2" borderId="18" xfId="1" applyNumberFormat="1" applyFont="1" applyFill="1" applyBorder="1" applyAlignment="1">
      <alignment vertical="top" wrapText="1"/>
    </xf>
    <xf numFmtId="165" fontId="3" fillId="2" borderId="17" xfId="1" applyNumberFormat="1" applyFont="1" applyFill="1" applyBorder="1" applyAlignment="1">
      <alignment horizontal="right" vertical="top" wrapText="1" readingOrder="1"/>
    </xf>
    <xf numFmtId="165" fontId="1" fillId="2" borderId="17" xfId="1" applyNumberFormat="1" applyFont="1" applyFill="1" applyBorder="1" applyAlignment="1">
      <alignment horizontal="right" vertical="top" wrapText="1" readingOrder="1"/>
    </xf>
    <xf numFmtId="0" fontId="3" fillId="2" borderId="30" xfId="1" applyNumberFormat="1" applyFont="1" applyFill="1" applyBorder="1" applyAlignment="1">
      <alignment horizontal="center" vertical="center" wrapText="1" readingOrder="1"/>
    </xf>
    <xf numFmtId="165" fontId="3" fillId="2" borderId="31" xfId="1" applyNumberFormat="1" applyFont="1" applyFill="1" applyBorder="1" applyAlignment="1">
      <alignment horizontal="right" vertical="top" wrapText="1" readingOrder="1"/>
    </xf>
    <xf numFmtId="165" fontId="1" fillId="2" borderId="31" xfId="1" applyNumberFormat="1" applyFont="1" applyFill="1" applyBorder="1" applyAlignment="1">
      <alignment horizontal="right" vertical="top" wrapText="1" readingOrder="1"/>
    </xf>
    <xf numFmtId="165" fontId="1" fillId="2" borderId="32" xfId="1" applyNumberFormat="1" applyFont="1" applyFill="1" applyBorder="1" applyAlignment="1">
      <alignment horizontal="right" vertical="top" wrapText="1" readingOrder="1"/>
    </xf>
    <xf numFmtId="0" fontId="3" fillId="2" borderId="33" xfId="1" applyNumberFormat="1" applyFont="1" applyFill="1" applyBorder="1" applyAlignment="1">
      <alignment horizontal="center" vertical="center" wrapText="1" readingOrder="1"/>
    </xf>
    <xf numFmtId="0" fontId="4" fillId="2" borderId="34" xfId="0" applyFont="1" applyFill="1" applyBorder="1"/>
    <xf numFmtId="0" fontId="3" fillId="2" borderId="35" xfId="1" applyNumberFormat="1" applyFont="1" applyFill="1" applyBorder="1" applyAlignment="1">
      <alignment horizontal="center" vertical="center" wrapText="1" readingOrder="1"/>
    </xf>
    <xf numFmtId="0" fontId="3" fillId="2" borderId="29" xfId="1" applyNumberFormat="1" applyFont="1" applyFill="1" applyBorder="1" applyAlignment="1">
      <alignment horizontal="center" vertical="center" wrapText="1" readingOrder="1"/>
    </xf>
    <xf numFmtId="0" fontId="3" fillId="2" borderId="11" xfId="1" applyNumberFormat="1" applyFont="1" applyFill="1" applyBorder="1" applyAlignment="1">
      <alignment horizontal="center" vertical="center" wrapText="1" readingOrder="1"/>
    </xf>
    <xf numFmtId="0" fontId="3" fillId="2" borderId="36" xfId="1" applyNumberFormat="1" applyFont="1" applyFill="1" applyBorder="1" applyAlignment="1">
      <alignment horizontal="left" vertical="center" wrapText="1" readingOrder="1"/>
    </xf>
    <xf numFmtId="165" fontId="3" fillId="2" borderId="13" xfId="1" applyNumberFormat="1" applyFont="1" applyFill="1" applyBorder="1" applyAlignment="1">
      <alignment horizontal="right" vertical="top" wrapText="1" readingOrder="1"/>
    </xf>
    <xf numFmtId="0" fontId="1" fillId="2" borderId="36" xfId="1" applyNumberFormat="1" applyFont="1" applyFill="1" applyBorder="1" applyAlignment="1">
      <alignment horizontal="left" vertical="center" wrapText="1" readingOrder="1"/>
    </xf>
    <xf numFmtId="165" fontId="1" fillId="2" borderId="13" xfId="1" applyNumberFormat="1" applyFont="1" applyFill="1" applyBorder="1" applyAlignment="1">
      <alignment horizontal="right" vertical="top" wrapText="1" readingOrder="1"/>
    </xf>
    <xf numFmtId="0" fontId="1" fillId="2" borderId="36" xfId="1" applyNumberFormat="1" applyFont="1" applyFill="1" applyBorder="1" applyAlignment="1">
      <alignment vertical="top" wrapText="1" readingOrder="1"/>
    </xf>
    <xf numFmtId="0" fontId="1" fillId="2" borderId="37" xfId="1" applyNumberFormat="1" applyFont="1" applyFill="1" applyBorder="1" applyAlignment="1">
      <alignment vertical="top" wrapText="1" readingOrder="1"/>
    </xf>
    <xf numFmtId="0" fontId="4" fillId="2" borderId="38" xfId="0" applyFont="1" applyFill="1" applyBorder="1"/>
    <xf numFmtId="165" fontId="1" fillId="2" borderId="39" xfId="1" applyNumberFormat="1" applyFont="1" applyFill="1" applyBorder="1" applyAlignment="1">
      <alignment horizontal="right" vertical="top" wrapText="1" readingOrder="1"/>
    </xf>
    <xf numFmtId="165" fontId="1" fillId="2" borderId="40" xfId="1" applyNumberFormat="1" applyFont="1" applyFill="1" applyBorder="1" applyAlignment="1">
      <alignment horizontal="right" vertical="top" wrapText="1" readingOrder="1"/>
    </xf>
    <xf numFmtId="165" fontId="1" fillId="2" borderId="41" xfId="1" applyNumberFormat="1" applyFont="1" applyFill="1" applyBorder="1" applyAlignment="1">
      <alignment horizontal="right" vertical="top" wrapText="1" readingOrder="1"/>
    </xf>
    <xf numFmtId="164" fontId="3" fillId="3" borderId="42" xfId="0" applyNumberFormat="1" applyFont="1" applyFill="1" applyBorder="1" applyAlignment="1" applyProtection="1">
      <alignment horizontal="right" vertical="top" wrapText="1"/>
    </xf>
    <xf numFmtId="164" fontId="1" fillId="4" borderId="42" xfId="0" applyNumberFormat="1" applyFont="1" applyFill="1" applyBorder="1" applyAlignment="1" applyProtection="1">
      <alignment horizontal="right" vertical="top" wrapText="1"/>
    </xf>
    <xf numFmtId="164" fontId="1" fillId="5" borderId="42" xfId="0" applyNumberFormat="1" applyFont="1" applyFill="1" applyBorder="1" applyAlignment="1" applyProtection="1">
      <alignment horizontal="right" vertical="top" wrapText="1"/>
    </xf>
    <xf numFmtId="164" fontId="1" fillId="2" borderId="42"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1" fillId="2" borderId="42" xfId="0" applyNumberFormat="1" applyFont="1" applyFill="1" applyBorder="1" applyAlignment="1" applyProtection="1">
      <alignment horizontal="right" vertical="top" wrapText="1"/>
      <protection locked="0"/>
    </xf>
    <xf numFmtId="164" fontId="3" fillId="3" borderId="43" xfId="0" applyNumberFormat="1" applyFont="1" applyFill="1" applyBorder="1" applyAlignment="1" applyProtection="1">
      <alignment horizontal="right" vertical="top" wrapText="1"/>
    </xf>
    <xf numFmtId="164" fontId="1" fillId="4" borderId="43" xfId="0" applyNumberFormat="1" applyFont="1" applyFill="1" applyBorder="1" applyAlignment="1" applyProtection="1">
      <alignment horizontal="right" vertical="top" wrapText="1"/>
    </xf>
    <xf numFmtId="164" fontId="1" fillId="5" borderId="43" xfId="0" applyNumberFormat="1" applyFont="1" applyFill="1" applyBorder="1" applyAlignment="1" applyProtection="1">
      <alignment horizontal="right" vertical="top" wrapText="1"/>
    </xf>
    <xf numFmtId="164" fontId="1" fillId="2" borderId="43"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1" fillId="2" borderId="43" xfId="0" applyNumberFormat="1" applyFont="1" applyFill="1" applyBorder="1" applyAlignment="1" applyProtection="1">
      <alignment horizontal="right" vertical="top" wrapText="1"/>
      <protection locked="0"/>
    </xf>
    <xf numFmtId="164" fontId="3" fillId="3" borderId="44" xfId="0" applyNumberFormat="1" applyFont="1" applyFill="1" applyBorder="1" applyAlignment="1" applyProtection="1">
      <alignment horizontal="right" vertical="top" wrapText="1"/>
    </xf>
    <xf numFmtId="164" fontId="3" fillId="3" borderId="45" xfId="0" applyNumberFormat="1" applyFont="1" applyFill="1" applyBorder="1" applyAlignment="1" applyProtection="1">
      <alignment horizontal="right" vertical="top" wrapText="1"/>
    </xf>
    <xf numFmtId="164" fontId="1" fillId="4" borderId="45" xfId="0" applyNumberFormat="1" applyFont="1" applyFill="1" applyBorder="1" applyAlignment="1" applyProtection="1">
      <alignment horizontal="right" vertical="top" wrapText="1"/>
    </xf>
    <xf numFmtId="164" fontId="1" fillId="5" borderId="45" xfId="0" applyNumberFormat="1" applyFont="1" applyFill="1" applyBorder="1" applyAlignment="1" applyProtection="1">
      <alignment horizontal="right" vertical="top" wrapText="1"/>
    </xf>
    <xf numFmtId="164" fontId="1" fillId="2" borderId="45" xfId="0" applyNumberFormat="1" applyFont="1" applyFill="1" applyBorder="1" applyAlignment="1" applyProtection="1">
      <alignment horizontal="right" vertical="top" wrapText="1"/>
    </xf>
    <xf numFmtId="164" fontId="1" fillId="2" borderId="13" xfId="0" applyNumberFormat="1" applyFont="1" applyFill="1" applyBorder="1" applyAlignment="1" applyProtection="1">
      <alignment horizontal="right" vertical="top" wrapText="1"/>
      <protection locked="0"/>
    </xf>
    <xf numFmtId="164" fontId="1" fillId="2" borderId="45" xfId="0" applyNumberFormat="1" applyFont="1" applyFill="1" applyBorder="1" applyAlignment="1" applyProtection="1">
      <alignment horizontal="right" vertical="top" wrapText="1"/>
      <protection locked="0"/>
    </xf>
    <xf numFmtId="164" fontId="1" fillId="2" borderId="47" xfId="0" applyNumberFormat="1" applyFont="1" applyFill="1" applyBorder="1" applyAlignment="1" applyProtection="1">
      <alignment horizontal="right" vertical="top" wrapText="1"/>
      <protection locked="0"/>
    </xf>
    <xf numFmtId="164" fontId="1" fillId="2" borderId="48" xfId="0" applyNumberFormat="1" applyFont="1" applyFill="1" applyBorder="1" applyAlignment="1" applyProtection="1">
      <alignment horizontal="right" vertical="top" wrapText="1"/>
      <protection locked="0"/>
    </xf>
    <xf numFmtId="0" fontId="3" fillId="3" borderId="44" xfId="0" applyNumberFormat="1" applyFont="1" applyFill="1" applyBorder="1" applyAlignment="1" applyProtection="1">
      <alignment vertical="top" readingOrder="1"/>
      <protection locked="0"/>
    </xf>
    <xf numFmtId="0" fontId="3" fillId="3" borderId="45" xfId="0" applyNumberFormat="1" applyFont="1" applyFill="1" applyBorder="1" applyAlignment="1" applyProtection="1">
      <alignment horizontal="right" vertical="top" wrapText="1"/>
      <protection locked="0"/>
    </xf>
    <xf numFmtId="0" fontId="1" fillId="4" borderId="44" xfId="0" applyNumberFormat="1" applyFont="1" applyFill="1" applyBorder="1" applyAlignment="1" applyProtection="1">
      <alignment vertical="top" readingOrder="1"/>
      <protection locked="0"/>
    </xf>
    <xf numFmtId="0" fontId="1" fillId="4" borderId="45" xfId="0" applyNumberFormat="1" applyFont="1" applyFill="1" applyBorder="1" applyAlignment="1" applyProtection="1">
      <alignment horizontal="right" vertical="top" wrapText="1"/>
      <protection locked="0"/>
    </xf>
    <xf numFmtId="0" fontId="1" fillId="5" borderId="44" xfId="0" applyNumberFormat="1" applyFont="1" applyFill="1" applyBorder="1" applyAlignment="1" applyProtection="1">
      <alignment vertical="top" readingOrder="1"/>
      <protection locked="0"/>
    </xf>
    <xf numFmtId="0" fontId="1" fillId="5" borderId="45" xfId="0" applyNumberFormat="1" applyFont="1" applyFill="1" applyBorder="1" applyAlignment="1" applyProtection="1">
      <alignment horizontal="right" vertical="top" wrapText="1"/>
      <protection locked="0"/>
    </xf>
    <xf numFmtId="0" fontId="1" fillId="2" borderId="44" xfId="0" applyNumberFormat="1" applyFont="1" applyFill="1" applyBorder="1" applyAlignment="1" applyProtection="1">
      <alignment vertical="top" readingOrder="1"/>
      <protection locked="0"/>
    </xf>
    <xf numFmtId="0" fontId="1" fillId="2" borderId="45" xfId="0" applyNumberFormat="1" applyFont="1" applyFill="1" applyBorder="1" applyAlignment="1" applyProtection="1">
      <alignment horizontal="right" vertical="top" wrapText="1"/>
      <protection locked="0"/>
    </xf>
    <xf numFmtId="0" fontId="1" fillId="2" borderId="12" xfId="0" applyNumberFormat="1" applyFont="1" applyFill="1" applyBorder="1" applyAlignment="1" applyProtection="1">
      <alignment vertical="top" readingOrder="1"/>
      <protection locked="0"/>
    </xf>
    <xf numFmtId="0" fontId="1" fillId="2" borderId="13" xfId="0" applyNumberFormat="1" applyFont="1" applyFill="1" applyBorder="1" applyAlignment="1" applyProtection="1">
      <alignment horizontal="right" vertical="top" wrapText="1"/>
      <protection locked="0"/>
    </xf>
    <xf numFmtId="0" fontId="1" fillId="2" borderId="46" xfId="0" applyNumberFormat="1" applyFont="1" applyFill="1" applyBorder="1" applyAlignment="1" applyProtection="1">
      <alignment vertical="top" readingOrder="1"/>
      <protection locked="0"/>
    </xf>
    <xf numFmtId="0" fontId="1" fillId="2" borderId="47" xfId="0" applyNumberFormat="1" applyFont="1" applyFill="1" applyBorder="1" applyAlignment="1" applyProtection="1">
      <alignment vertical="top" wrapText="1"/>
      <protection locked="0"/>
    </xf>
    <xf numFmtId="0" fontId="1" fillId="2" borderId="47" xfId="0" applyNumberFormat="1" applyFont="1" applyFill="1" applyBorder="1" applyAlignment="1" applyProtection="1">
      <alignment horizontal="left" vertical="top" wrapText="1"/>
      <protection locked="0"/>
    </xf>
    <xf numFmtId="164" fontId="1" fillId="2" borderId="49" xfId="0" applyNumberFormat="1" applyFont="1" applyFill="1" applyBorder="1" applyAlignment="1" applyProtection="1">
      <alignment horizontal="right" vertical="top" wrapText="1"/>
      <protection locked="0"/>
    </xf>
    <xf numFmtId="164" fontId="1" fillId="2" borderId="50" xfId="0" applyNumberFormat="1" applyFont="1" applyFill="1" applyBorder="1" applyAlignment="1" applyProtection="1">
      <alignment horizontal="right" vertical="top" wrapText="1"/>
      <protection locked="0"/>
    </xf>
    <xf numFmtId="0" fontId="1" fillId="2" borderId="47" xfId="0" applyNumberFormat="1" applyFont="1" applyFill="1" applyBorder="1" applyAlignment="1" applyProtection="1">
      <alignment horizontal="center" vertical="top" wrapText="1"/>
      <protection locked="0"/>
    </xf>
    <xf numFmtId="0" fontId="1" fillId="2" borderId="47" xfId="0" applyNumberFormat="1" applyFont="1" applyFill="1" applyBorder="1" applyAlignment="1" applyProtection="1">
      <alignment horizontal="right" vertical="top" wrapText="1"/>
      <protection locked="0"/>
    </xf>
    <xf numFmtId="0" fontId="1" fillId="2" borderId="48" xfId="0" applyNumberFormat="1" applyFont="1" applyFill="1" applyBorder="1" applyAlignment="1" applyProtection="1">
      <alignment horizontal="right" vertical="top" wrapText="1"/>
      <protection locked="0"/>
    </xf>
    <xf numFmtId="164" fontId="3" fillId="4" borderId="44" xfId="0" applyNumberFormat="1" applyFont="1" applyFill="1" applyBorder="1" applyAlignment="1" applyProtection="1">
      <alignment horizontal="right" vertical="top" wrapText="1"/>
    </xf>
    <xf numFmtId="164" fontId="3" fillId="5" borderId="44" xfId="0" applyNumberFormat="1" applyFont="1" applyFill="1" applyBorder="1" applyAlignment="1" applyProtection="1">
      <alignment horizontal="right" vertical="top" wrapText="1"/>
    </xf>
    <xf numFmtId="164" fontId="3" fillId="2" borderId="44" xfId="0" applyNumberFormat="1" applyFont="1" applyFill="1" applyBorder="1" applyAlignment="1" applyProtection="1">
      <alignment horizontal="right" vertical="top" wrapText="1"/>
    </xf>
    <xf numFmtId="164" fontId="3" fillId="2" borderId="12" xfId="0" applyNumberFormat="1" applyFont="1" applyFill="1" applyBorder="1" applyAlignment="1" applyProtection="1">
      <alignment horizontal="right" vertical="top" wrapText="1"/>
      <protection locked="0"/>
    </xf>
    <xf numFmtId="164" fontId="3" fillId="2" borderId="44" xfId="0" applyNumberFormat="1" applyFont="1" applyFill="1" applyBorder="1" applyAlignment="1" applyProtection="1">
      <alignment horizontal="right" vertical="top" wrapText="1"/>
      <protection locked="0"/>
    </xf>
    <xf numFmtId="164" fontId="3" fillId="2" borderId="46" xfId="0" applyNumberFormat="1" applyFont="1" applyFill="1" applyBorder="1" applyAlignment="1" applyProtection="1">
      <alignment horizontal="right" vertical="top" wrapText="1"/>
      <protection locked="0"/>
    </xf>
    <xf numFmtId="0" fontId="10" fillId="2" borderId="18" xfId="1" applyNumberFormat="1" applyFont="1" applyFill="1" applyBorder="1" applyAlignment="1">
      <alignment horizontal="justify" vertical="top" wrapText="1"/>
    </xf>
    <xf numFmtId="0" fontId="10" fillId="2" borderId="20" xfId="1" applyNumberFormat="1" applyFont="1" applyFill="1" applyBorder="1" applyAlignment="1">
      <alignment horizontal="justify" vertical="top" wrapText="1"/>
    </xf>
    <xf numFmtId="0" fontId="10" fillId="2" borderId="16" xfId="1" applyNumberFormat="1" applyFont="1" applyFill="1" applyBorder="1" applyAlignment="1">
      <alignment horizontal="justify" vertical="top" wrapText="1"/>
    </xf>
    <xf numFmtId="0" fontId="10" fillId="2" borderId="21" xfId="1" applyNumberFormat="1" applyFont="1" applyFill="1" applyBorder="1" applyAlignment="1">
      <alignment horizontal="justify" vertical="top" wrapText="1"/>
    </xf>
    <xf numFmtId="0" fontId="15" fillId="2" borderId="0" xfId="3" applyNumberFormat="1" applyFont="1" applyFill="1" applyAlignment="1" applyProtection="1">
      <alignment horizontal="justify"/>
    </xf>
    <xf numFmtId="0" fontId="15" fillId="2" borderId="0" xfId="4" applyNumberFormat="1" applyFont="1" applyFill="1" applyAlignment="1" applyProtection="1">
      <alignment horizontal="justify"/>
    </xf>
    <xf numFmtId="0" fontId="8" fillId="2" borderId="2" xfId="1" applyNumberFormat="1" applyFont="1" applyFill="1" applyBorder="1" applyAlignment="1">
      <alignment horizontal="justify" vertical="top" wrapText="1" readingOrder="1"/>
    </xf>
    <xf numFmtId="0" fontId="10" fillId="2" borderId="19" xfId="1" applyNumberFormat="1" applyFont="1" applyFill="1" applyBorder="1" applyAlignment="1">
      <alignment horizontal="justify" vertical="top" wrapText="1"/>
    </xf>
    <xf numFmtId="0" fontId="10" fillId="2" borderId="2" xfId="1" applyNumberFormat="1" applyFont="1" applyFill="1" applyBorder="1" applyAlignment="1">
      <alignment horizontal="justify" vertical="top" wrapText="1" readingOrder="1"/>
    </xf>
    <xf numFmtId="0" fontId="8" fillId="6" borderId="2" xfId="1" applyNumberFormat="1" applyFont="1" applyFill="1" applyBorder="1" applyAlignment="1">
      <alignment vertical="top" wrapText="1" readingOrder="1"/>
    </xf>
    <xf numFmtId="0" fontId="10" fillId="6" borderId="2" xfId="1" applyNumberFormat="1" applyFont="1" applyFill="1" applyBorder="1" applyAlignment="1">
      <alignment horizontal="center" vertical="top" wrapText="1" readingOrder="1"/>
    </xf>
    <xf numFmtId="0" fontId="10" fillId="6" borderId="0" xfId="0" applyFont="1" applyFill="1" applyBorder="1"/>
    <xf numFmtId="0" fontId="10" fillId="2" borderId="2" xfId="1" applyNumberFormat="1" applyFont="1" applyFill="1" applyBorder="1" applyAlignment="1">
      <alignment vertical="top" wrapText="1" readingOrder="1"/>
    </xf>
    <xf numFmtId="0" fontId="10" fillId="2" borderId="0" xfId="0" applyFont="1" applyFill="1" applyBorder="1"/>
    <xf numFmtId="0" fontId="10" fillId="2" borderId="19" xfId="1" applyNumberFormat="1" applyFont="1" applyFill="1" applyBorder="1" applyAlignment="1">
      <alignment vertical="top" wrapText="1"/>
    </xf>
    <xf numFmtId="0" fontId="10" fillId="2" borderId="0" xfId="0" applyFont="1" applyFill="1" applyBorder="1" applyAlignment="1">
      <alignment horizontal="justify"/>
    </xf>
    <xf numFmtId="0" fontId="3" fillId="2" borderId="3" xfId="0" applyNumberFormat="1" applyFont="1" applyFill="1" applyBorder="1" applyAlignment="1" applyProtection="1">
      <alignment horizontal="center" vertical="center" wrapText="1"/>
    </xf>
    <xf numFmtId="0" fontId="3" fillId="7" borderId="3"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8" fillId="2" borderId="2" xfId="1" applyNumberFormat="1" applyFont="1" applyFill="1" applyBorder="1" applyAlignment="1">
      <alignment horizontal="justify" vertical="top" wrapText="1" readingOrder="1"/>
    </xf>
    <xf numFmtId="0" fontId="10" fillId="2" borderId="17" xfId="1" applyNumberFormat="1" applyFont="1" applyFill="1" applyBorder="1" applyAlignment="1">
      <alignment horizontal="justify" vertical="top" wrapText="1"/>
    </xf>
    <xf numFmtId="0" fontId="10" fillId="2" borderId="6" xfId="1" applyNumberFormat="1" applyFont="1" applyFill="1" applyBorder="1" applyAlignment="1">
      <alignment horizontal="justify" vertical="top" wrapText="1"/>
    </xf>
    <xf numFmtId="0" fontId="10" fillId="2" borderId="18" xfId="1" applyNumberFormat="1" applyFont="1" applyFill="1" applyBorder="1" applyAlignment="1">
      <alignment horizontal="justify" vertical="top" wrapText="1" readingOrder="1"/>
    </xf>
    <xf numFmtId="0" fontId="10" fillId="2" borderId="0" xfId="3" applyFont="1" applyFill="1" applyBorder="1" applyAlignment="1">
      <alignment horizontal="justify"/>
    </xf>
    <xf numFmtId="0" fontId="10" fillId="2" borderId="19" xfId="1" applyNumberFormat="1" applyFont="1" applyFill="1" applyBorder="1" applyAlignment="1">
      <alignment horizontal="justify" vertical="top" wrapText="1"/>
    </xf>
    <xf numFmtId="0" fontId="10" fillId="2" borderId="2" xfId="1" applyNumberFormat="1" applyFont="1" applyFill="1" applyBorder="1" applyAlignment="1">
      <alignment horizontal="justify" vertical="top" wrapText="1" readingOrder="1"/>
    </xf>
    <xf numFmtId="0" fontId="8" fillId="6" borderId="2" xfId="1" applyNumberFormat="1" applyFont="1" applyFill="1" applyBorder="1" applyAlignment="1">
      <alignment vertical="top" wrapText="1" readingOrder="1"/>
    </xf>
    <xf numFmtId="0" fontId="10" fillId="6" borderId="6" xfId="1" applyNumberFormat="1" applyFont="1" applyFill="1" applyBorder="1" applyAlignment="1">
      <alignment vertical="top" wrapText="1"/>
    </xf>
    <xf numFmtId="0" fontId="10" fillId="6" borderId="2" xfId="1" applyNumberFormat="1" applyFont="1" applyFill="1" applyBorder="1" applyAlignment="1">
      <alignment horizontal="justify" vertical="top" wrapText="1" readingOrder="1"/>
    </xf>
    <xf numFmtId="0" fontId="10" fillId="6" borderId="17" xfId="1" applyNumberFormat="1" applyFont="1" applyFill="1" applyBorder="1" applyAlignment="1">
      <alignment horizontal="justify" vertical="top" wrapText="1"/>
    </xf>
    <xf numFmtId="0" fontId="10" fillId="6" borderId="6" xfId="1" applyNumberFormat="1" applyFont="1" applyFill="1" applyBorder="1" applyAlignment="1">
      <alignment horizontal="justify" vertical="top" wrapText="1"/>
    </xf>
    <xf numFmtId="0" fontId="10" fillId="6" borderId="2" xfId="1" applyNumberFormat="1" applyFont="1" applyFill="1" applyBorder="1" applyAlignment="1">
      <alignment vertical="top" wrapText="1" readingOrder="1"/>
    </xf>
    <xf numFmtId="0" fontId="10" fillId="6" borderId="17" xfId="1" applyNumberFormat="1" applyFont="1" applyFill="1" applyBorder="1" applyAlignment="1">
      <alignment vertical="top" wrapText="1"/>
    </xf>
    <xf numFmtId="0" fontId="8" fillId="6" borderId="2" xfId="1" applyNumberFormat="1" applyFont="1" applyFill="1" applyBorder="1" applyAlignment="1">
      <alignment horizontal="center" vertical="top" wrapText="1" readingOrder="1"/>
    </xf>
    <xf numFmtId="0" fontId="10" fillId="6" borderId="2" xfId="1" applyNumberFormat="1" applyFont="1" applyFill="1" applyBorder="1" applyAlignment="1">
      <alignment horizontal="center" vertical="top" wrapText="1" readingOrder="1"/>
    </xf>
    <xf numFmtId="0" fontId="8" fillId="6" borderId="16" xfId="1" applyNumberFormat="1" applyFont="1" applyFill="1" applyBorder="1" applyAlignment="1">
      <alignment horizontal="center" vertical="top" wrapText="1" readingOrder="1"/>
    </xf>
    <xf numFmtId="0" fontId="10" fillId="6" borderId="16" xfId="1" applyNumberFormat="1" applyFont="1" applyFill="1" applyBorder="1" applyAlignment="1">
      <alignment vertical="top" wrapText="1"/>
    </xf>
    <xf numFmtId="0" fontId="9" fillId="6" borderId="0" xfId="1" applyNumberFormat="1" applyFont="1" applyFill="1" applyBorder="1" applyAlignment="1">
      <alignment horizontal="center" vertical="top" wrapText="1" readingOrder="1"/>
    </xf>
    <xf numFmtId="0" fontId="10" fillId="6" borderId="0" xfId="0" applyFont="1" applyFill="1" applyBorder="1"/>
    <xf numFmtId="0" fontId="8" fillId="6" borderId="0" xfId="1" applyNumberFormat="1" applyFont="1" applyFill="1" applyBorder="1" applyAlignment="1">
      <alignment horizontal="center" vertical="top" wrapText="1" readingOrder="1"/>
    </xf>
    <xf numFmtId="0" fontId="10" fillId="6" borderId="17" xfId="1" applyNumberFormat="1" applyFont="1" applyFill="1" applyBorder="1" applyAlignment="1">
      <alignment horizontal="justify" vertical="top" wrapText="1" readingOrder="1"/>
    </xf>
    <xf numFmtId="0" fontId="10" fillId="6" borderId="6" xfId="1" applyNumberFormat="1" applyFont="1" applyFill="1" applyBorder="1" applyAlignment="1">
      <alignment horizontal="justify" vertical="top" wrapText="1" readingOrder="1"/>
    </xf>
    <xf numFmtId="0" fontId="10" fillId="6" borderId="18" xfId="1" applyNumberFormat="1" applyFont="1" applyFill="1" applyBorder="1" applyAlignment="1">
      <alignment horizontal="left" vertical="top" wrapText="1" readingOrder="1"/>
    </xf>
    <xf numFmtId="0" fontId="10" fillId="6" borderId="19" xfId="1" applyNumberFormat="1" applyFont="1" applyFill="1" applyBorder="1" applyAlignment="1">
      <alignment vertical="top" wrapText="1"/>
    </xf>
    <xf numFmtId="0" fontId="10" fillId="6" borderId="18" xfId="1" applyNumberFormat="1" applyFont="1" applyFill="1" applyBorder="1" applyAlignment="1">
      <alignment horizontal="justify" vertical="top" wrapText="1" readingOrder="1"/>
    </xf>
    <xf numFmtId="0" fontId="10" fillId="6" borderId="0" xfId="0" applyFont="1" applyFill="1" applyBorder="1" applyAlignment="1">
      <alignment horizontal="justify"/>
    </xf>
    <xf numFmtId="0" fontId="10" fillId="6" borderId="19" xfId="1" applyNumberFormat="1" applyFont="1" applyFill="1" applyBorder="1" applyAlignment="1">
      <alignment horizontal="justify" vertical="top" wrapText="1"/>
    </xf>
    <xf numFmtId="0" fontId="10" fillId="2" borderId="2" xfId="1" applyNumberFormat="1" applyFont="1" applyFill="1" applyBorder="1" applyAlignment="1">
      <alignment vertical="top" wrapText="1" readingOrder="1"/>
    </xf>
    <xf numFmtId="0" fontId="10" fillId="2" borderId="17" xfId="1" applyNumberFormat="1" applyFont="1" applyFill="1" applyBorder="1" applyAlignment="1">
      <alignment vertical="top" wrapText="1"/>
    </xf>
    <xf numFmtId="0" fontId="10" fillId="2" borderId="6" xfId="1" applyNumberFormat="1" applyFont="1" applyFill="1" applyBorder="1" applyAlignment="1">
      <alignment vertical="top" wrapText="1"/>
    </xf>
    <xf numFmtId="0" fontId="10" fillId="6" borderId="22" xfId="2" applyFont="1" applyFill="1" applyBorder="1" applyAlignment="1" applyProtection="1">
      <alignment vertical="top" wrapText="1" readingOrder="1"/>
      <protection locked="0"/>
    </xf>
    <xf numFmtId="0" fontId="10" fillId="6" borderId="23" xfId="2" applyFont="1" applyFill="1" applyBorder="1" applyAlignment="1" applyProtection="1">
      <alignment vertical="top" wrapText="1"/>
      <protection locked="0"/>
    </xf>
    <xf numFmtId="0" fontId="10" fillId="6" borderId="24" xfId="2" applyFont="1" applyFill="1" applyBorder="1" applyAlignment="1" applyProtection="1">
      <alignment vertical="top" wrapText="1"/>
      <protection locked="0"/>
    </xf>
    <xf numFmtId="0" fontId="8" fillId="6" borderId="22" xfId="2" applyFont="1" applyFill="1" applyBorder="1" applyAlignment="1" applyProtection="1">
      <alignment horizontal="center" vertical="top" wrapText="1" readingOrder="1"/>
      <protection locked="0"/>
    </xf>
    <xf numFmtId="0" fontId="10" fillId="6" borderId="22" xfId="2" applyFont="1" applyFill="1" applyBorder="1" applyAlignment="1" applyProtection="1">
      <alignment horizontal="center" vertical="top" wrapText="1" readingOrder="1"/>
      <protection locked="0"/>
    </xf>
    <xf numFmtId="0" fontId="10" fillId="6" borderId="25" xfId="2" applyFont="1" applyFill="1" applyBorder="1" applyAlignment="1" applyProtection="1">
      <alignment vertical="top" wrapText="1" readingOrder="1"/>
      <protection locked="0"/>
    </xf>
    <xf numFmtId="0" fontId="10" fillId="6" borderId="26" xfId="2" applyFont="1" applyFill="1" applyBorder="1" applyAlignment="1" applyProtection="1">
      <alignment vertical="top" wrapText="1"/>
      <protection locked="0"/>
    </xf>
    <xf numFmtId="0" fontId="10" fillId="6" borderId="27" xfId="2" applyFont="1" applyFill="1" applyBorder="1" applyAlignment="1" applyProtection="1">
      <alignment vertical="top" wrapText="1"/>
      <protection locked="0"/>
    </xf>
    <xf numFmtId="0" fontId="8" fillId="6" borderId="25" xfId="2" applyFont="1" applyFill="1" applyBorder="1" applyAlignment="1" applyProtection="1">
      <alignment horizontal="center" vertical="top" wrapText="1" readingOrder="1"/>
      <protection locked="0"/>
    </xf>
    <xf numFmtId="0" fontId="10" fillId="6" borderId="25" xfId="2" applyFont="1" applyFill="1" applyBorder="1" applyAlignment="1" applyProtection="1">
      <alignment horizontal="center" vertical="top" wrapText="1" readingOrder="1"/>
      <protection locked="0"/>
    </xf>
    <xf numFmtId="0" fontId="10" fillId="2" borderId="18" xfId="1" applyNumberFormat="1" applyFont="1" applyFill="1" applyBorder="1" applyAlignment="1">
      <alignment vertical="top" wrapText="1" readingOrder="1"/>
    </xf>
    <xf numFmtId="0" fontId="10" fillId="2" borderId="0" xfId="0" applyFont="1" applyFill="1" applyBorder="1"/>
    <xf numFmtId="0" fontId="10" fillId="2" borderId="19" xfId="1" applyNumberFormat="1" applyFont="1" applyFill="1" applyBorder="1" applyAlignment="1">
      <alignment vertical="top" wrapText="1"/>
    </xf>
    <xf numFmtId="0" fontId="10" fillId="2" borderId="0" xfId="0" applyFont="1" applyFill="1" applyBorder="1" applyAlignment="1">
      <alignment horizontal="justify"/>
    </xf>
    <xf numFmtId="0" fontId="3" fillId="2" borderId="0" xfId="0" applyNumberFormat="1" applyFont="1" applyFill="1" applyAlignment="1" applyProtection="1">
      <alignment horizontal="center" wrapText="1"/>
    </xf>
    <xf numFmtId="0" fontId="3" fillId="2" borderId="9"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7" borderId="12" xfId="0" applyNumberFormat="1" applyFont="1" applyFill="1" applyBorder="1" applyAlignment="1" applyProtection="1">
      <alignment horizontal="center" vertical="center" wrapText="1"/>
    </xf>
    <xf numFmtId="0" fontId="3" fillId="7" borderId="14" xfId="0" applyNumberFormat="1" applyFont="1" applyFill="1" applyBorder="1" applyAlignment="1" applyProtection="1">
      <alignment horizontal="center" vertical="center" wrapText="1"/>
    </xf>
    <xf numFmtId="0" fontId="3" fillId="7" borderId="13" xfId="0" applyNumberFormat="1" applyFont="1" applyFill="1" applyBorder="1" applyAlignment="1" applyProtection="1">
      <alignment horizontal="center" vertical="center" wrapText="1"/>
    </xf>
    <xf numFmtId="0" fontId="3" fillId="7" borderId="15"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8" xfId="0" applyNumberFormat="1" applyFont="1" applyFill="1" applyBorder="1" applyAlignment="1" applyProtection="1">
      <alignment horizontal="center" vertical="center" wrapText="1"/>
    </xf>
    <xf numFmtId="0" fontId="1" fillId="0" borderId="51" xfId="0" applyNumberFormat="1" applyFont="1" applyFill="1" applyBorder="1" applyAlignment="1" applyProtection="1">
      <alignment wrapText="1"/>
    </xf>
    <xf numFmtId="0" fontId="0" fillId="0" borderId="51" xfId="0" applyNumberFormat="1" applyFill="1" applyBorder="1" applyAlignment="1" applyProtection="1">
      <alignment wrapText="1"/>
    </xf>
    <xf numFmtId="0" fontId="3" fillId="2" borderId="0" xfId="1" applyNumberFormat="1" applyFont="1" applyFill="1" applyBorder="1" applyAlignment="1">
      <alignment horizontal="center" vertical="top" wrapText="1" readingOrder="1"/>
    </xf>
    <xf numFmtId="0" fontId="4" fillId="2" borderId="0" xfId="0" applyFont="1" applyFill="1" applyBorder="1"/>
    <xf numFmtId="0" fontId="3" fillId="7" borderId="9" xfId="0" applyNumberFormat="1" applyFont="1" applyFill="1" applyBorder="1" applyAlignment="1" applyProtection="1">
      <alignment horizontal="center" vertical="center" wrapText="1"/>
    </xf>
    <xf numFmtId="0" fontId="3" fillId="7" borderId="10" xfId="0" applyNumberFormat="1" applyFont="1" applyFill="1" applyBorder="1" applyAlignment="1" applyProtection="1">
      <alignment horizontal="center" vertical="center" wrapText="1"/>
    </xf>
    <xf numFmtId="0" fontId="3" fillId="7" borderId="11"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7" borderId="2" xfId="0" applyNumberFormat="1" applyFont="1" applyFill="1" applyBorder="1" applyAlignment="1" applyProtection="1">
      <alignment horizontal="center" vertical="center" wrapText="1"/>
    </xf>
    <xf numFmtId="0" fontId="3" fillId="2" borderId="13" xfId="0" applyNumberFormat="1" applyFont="1" applyFill="1" applyBorder="1" applyAlignment="1" applyProtection="1">
      <alignment horizontal="center" vertical="center" wrapText="1"/>
    </xf>
    <xf numFmtId="0" fontId="6" fillId="2" borderId="0" xfId="1" applyNumberFormat="1" applyFont="1" applyFill="1" applyBorder="1" applyAlignment="1">
      <alignment horizontal="center" vertical="top" wrapText="1" readingOrder="1"/>
    </xf>
    <xf numFmtId="0" fontId="7" fillId="2" borderId="0" xfId="0" applyFont="1" applyFill="1" applyBorder="1"/>
  </cellXfs>
  <cellStyles count="5">
    <cellStyle name="Įprastas" xfId="0" builtinId="0"/>
    <cellStyle name="Įprastas 2" xfId="2"/>
    <cellStyle name="Įprastas 3" xfId="3"/>
    <cellStyle name="Įprastas 4" xfId="4"/>
    <cellStyle name="Norma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tabSelected="1" zoomScale="85" zoomScaleNormal="85" workbookViewId="0">
      <selection activeCell="P7" sqref="P7"/>
    </sheetView>
  </sheetViews>
  <sheetFormatPr defaultColWidth="9.140625" defaultRowHeight="15.75" x14ac:dyDescent="0.25"/>
  <cols>
    <col min="1" max="1" width="16" style="127" customWidth="1"/>
    <col min="2" max="2" width="14.5703125" style="127" customWidth="1"/>
    <col min="3" max="3" width="6.140625" style="127" customWidth="1"/>
    <col min="4" max="4" width="9.7109375" style="127" customWidth="1"/>
    <col min="5" max="5" width="15.140625" style="127" customWidth="1"/>
    <col min="6" max="6" width="8.42578125" style="127" customWidth="1"/>
    <col min="7" max="7" width="0.140625" style="127" customWidth="1"/>
    <col min="8" max="8" width="6.42578125" style="127" customWidth="1"/>
    <col min="9" max="9" width="4.140625" style="127" customWidth="1"/>
    <col min="10" max="10" width="0.140625" style="127" customWidth="1"/>
    <col min="11" max="11" width="10.85546875" style="127" customWidth="1"/>
    <col min="12" max="12" width="0" style="127" hidden="1" customWidth="1"/>
    <col min="13" max="16384" width="9.140625" style="127"/>
  </cols>
  <sheetData>
    <row r="1" spans="1:11" ht="21.6" customHeight="1" x14ac:dyDescent="0.25">
      <c r="A1" s="151" t="s">
        <v>52</v>
      </c>
      <c r="B1" s="152"/>
      <c r="C1" s="152"/>
      <c r="D1" s="152"/>
      <c r="E1" s="152"/>
      <c r="F1" s="152"/>
      <c r="G1" s="152"/>
      <c r="H1" s="152"/>
      <c r="I1" s="152"/>
      <c r="J1" s="152"/>
      <c r="K1" s="152"/>
    </row>
    <row r="2" spans="1:11" ht="21.6" customHeight="1" x14ac:dyDescent="0.25">
      <c r="A2" s="153" t="s">
        <v>260</v>
      </c>
      <c r="B2" s="154"/>
      <c r="C2" s="154"/>
      <c r="D2" s="154"/>
      <c r="E2" s="154"/>
      <c r="F2" s="154"/>
      <c r="G2" s="154"/>
      <c r="H2" s="154"/>
      <c r="I2" s="154"/>
      <c r="J2" s="154"/>
      <c r="K2" s="154"/>
    </row>
    <row r="3" spans="1:11" ht="13.5" customHeight="1" x14ac:dyDescent="0.25"/>
    <row r="4" spans="1:11" ht="21.6" customHeight="1" x14ac:dyDescent="0.25">
      <c r="A4" s="155" t="s">
        <v>362</v>
      </c>
      <c r="B4" s="154"/>
      <c r="C4" s="154"/>
      <c r="D4" s="154"/>
      <c r="E4" s="154"/>
      <c r="F4" s="154"/>
      <c r="G4" s="154"/>
      <c r="H4" s="154"/>
      <c r="I4" s="154"/>
      <c r="J4" s="154"/>
      <c r="K4" s="154"/>
    </row>
    <row r="5" spans="1:11" ht="11.45" customHeight="1" x14ac:dyDescent="0.25"/>
    <row r="6" spans="1:11" ht="18.600000000000001" customHeight="1" x14ac:dyDescent="0.25">
      <c r="A6" s="142" t="s">
        <v>261</v>
      </c>
      <c r="B6" s="143"/>
      <c r="C6" s="142" t="s">
        <v>277</v>
      </c>
      <c r="D6" s="148"/>
      <c r="E6" s="148"/>
      <c r="F6" s="148"/>
      <c r="G6" s="148"/>
      <c r="H6" s="148"/>
      <c r="I6" s="148"/>
      <c r="J6" s="148"/>
      <c r="K6" s="143"/>
    </row>
    <row r="7" spans="1:11" ht="400.5" customHeight="1" x14ac:dyDescent="0.25">
      <c r="A7" s="142" t="s">
        <v>262</v>
      </c>
      <c r="B7" s="143"/>
      <c r="C7" s="144" t="s">
        <v>320</v>
      </c>
      <c r="D7" s="156"/>
      <c r="E7" s="156"/>
      <c r="F7" s="156"/>
      <c r="G7" s="156"/>
      <c r="H7" s="156"/>
      <c r="I7" s="156"/>
      <c r="J7" s="156"/>
      <c r="K7" s="157"/>
    </row>
    <row r="8" spans="1:11" ht="26.25" customHeight="1" x14ac:dyDescent="0.25">
      <c r="A8" s="142" t="s">
        <v>263</v>
      </c>
      <c r="B8" s="143"/>
      <c r="C8" s="147" t="s">
        <v>326</v>
      </c>
      <c r="D8" s="148"/>
      <c r="E8" s="148"/>
      <c r="F8" s="148"/>
      <c r="G8" s="148"/>
      <c r="H8" s="148"/>
      <c r="I8" s="148"/>
      <c r="J8" s="148"/>
      <c r="K8" s="143"/>
    </row>
    <row r="9" spans="1:11" ht="5.0999999999999996" customHeight="1" x14ac:dyDescent="0.25"/>
    <row r="10" spans="1:11" ht="17.100000000000001" customHeight="1" x14ac:dyDescent="0.25">
      <c r="A10" s="142" t="s">
        <v>264</v>
      </c>
      <c r="B10" s="143"/>
      <c r="C10" s="147" t="s">
        <v>52</v>
      </c>
      <c r="D10" s="148"/>
      <c r="E10" s="148"/>
      <c r="F10" s="148"/>
      <c r="G10" s="143"/>
      <c r="H10" s="149" t="s">
        <v>1</v>
      </c>
      <c r="I10" s="143"/>
      <c r="J10" s="150" t="s">
        <v>51</v>
      </c>
      <c r="K10" s="143"/>
    </row>
    <row r="11" spans="1:11" ht="5.0999999999999996" customHeight="1" x14ac:dyDescent="0.25"/>
    <row r="12" spans="1:11" ht="369.75" customHeight="1" x14ac:dyDescent="0.25">
      <c r="A12" s="142" t="s">
        <v>265</v>
      </c>
      <c r="B12" s="143"/>
      <c r="C12" s="144" t="s">
        <v>266</v>
      </c>
      <c r="D12" s="145"/>
      <c r="E12" s="145"/>
      <c r="F12" s="145"/>
      <c r="G12" s="145"/>
      <c r="H12" s="145"/>
      <c r="I12" s="145"/>
      <c r="J12" s="145"/>
      <c r="K12" s="146"/>
    </row>
    <row r="13" spans="1:11" ht="32.85" customHeight="1" x14ac:dyDescent="0.25">
      <c r="A13" s="142" t="s">
        <v>278</v>
      </c>
      <c r="B13" s="143"/>
      <c r="C13" s="166" t="s">
        <v>321</v>
      </c>
      <c r="D13" s="167"/>
      <c r="E13" s="167"/>
      <c r="F13" s="167"/>
      <c r="G13" s="168"/>
      <c r="H13" s="169" t="s">
        <v>1</v>
      </c>
      <c r="I13" s="168"/>
      <c r="J13" s="170" t="s">
        <v>267</v>
      </c>
      <c r="K13" s="168"/>
    </row>
    <row r="14" spans="1:11" ht="48.6" customHeight="1" x14ac:dyDescent="0.25">
      <c r="A14" s="142" t="s">
        <v>363</v>
      </c>
      <c r="B14" s="143"/>
      <c r="C14" s="171" t="s">
        <v>268</v>
      </c>
      <c r="D14" s="172"/>
      <c r="E14" s="172"/>
      <c r="F14" s="172"/>
      <c r="G14" s="173"/>
      <c r="H14" s="174" t="s">
        <v>1</v>
      </c>
      <c r="I14" s="173"/>
      <c r="J14" s="175" t="s">
        <v>269</v>
      </c>
      <c r="K14" s="173"/>
    </row>
    <row r="15" spans="1:11" ht="0" hidden="1" customHeight="1" x14ac:dyDescent="0.25"/>
    <row r="16" spans="1:11" ht="4.9000000000000004" customHeight="1" x14ac:dyDescent="0.25"/>
    <row r="17" spans="1:11" ht="31.5" x14ac:dyDescent="0.25">
      <c r="A17" s="125" t="s">
        <v>270</v>
      </c>
      <c r="B17" s="147" t="s">
        <v>54</v>
      </c>
      <c r="C17" s="148"/>
      <c r="D17" s="148"/>
      <c r="E17" s="148"/>
      <c r="F17" s="143"/>
      <c r="G17" s="149" t="s">
        <v>279</v>
      </c>
      <c r="H17" s="148"/>
      <c r="I17" s="148"/>
      <c r="J17" s="143"/>
      <c r="K17" s="126" t="s">
        <v>53</v>
      </c>
    </row>
    <row r="18" spans="1:11" ht="17.100000000000001" customHeight="1" x14ac:dyDescent="0.25">
      <c r="A18" s="158" t="s">
        <v>280</v>
      </c>
      <c r="B18" s="154"/>
      <c r="C18" s="154"/>
      <c r="D18" s="154"/>
      <c r="E18" s="154"/>
      <c r="F18" s="154"/>
      <c r="G18" s="154"/>
      <c r="H18" s="154"/>
      <c r="I18" s="154"/>
      <c r="J18" s="154"/>
      <c r="K18" s="159"/>
    </row>
    <row r="19" spans="1:11" ht="65.25" customHeight="1" x14ac:dyDescent="0.25">
      <c r="A19" s="160" t="s">
        <v>328</v>
      </c>
      <c r="B19" s="161"/>
      <c r="C19" s="161"/>
      <c r="D19" s="161"/>
      <c r="E19" s="161"/>
      <c r="F19" s="161"/>
      <c r="G19" s="161"/>
      <c r="H19" s="161"/>
      <c r="I19" s="161"/>
      <c r="J19" s="161"/>
      <c r="K19" s="162"/>
    </row>
    <row r="20" spans="1:11" ht="15.75" customHeight="1" x14ac:dyDescent="0.25">
      <c r="A20" s="163" t="s">
        <v>322</v>
      </c>
      <c r="B20" s="164"/>
      <c r="C20" s="165"/>
      <c r="D20" s="128" t="s">
        <v>12</v>
      </c>
      <c r="E20" s="128" t="s">
        <v>16</v>
      </c>
      <c r="F20" s="163" t="s">
        <v>17</v>
      </c>
      <c r="G20" s="164"/>
      <c r="H20" s="165"/>
      <c r="I20" s="163" t="s">
        <v>18</v>
      </c>
      <c r="J20" s="164"/>
      <c r="K20" s="165"/>
    </row>
    <row r="21" spans="1:11" ht="37.5" customHeight="1" x14ac:dyDescent="0.25">
      <c r="A21" s="163" t="s">
        <v>55</v>
      </c>
      <c r="B21" s="164"/>
      <c r="C21" s="165"/>
      <c r="D21" s="128" t="s">
        <v>21</v>
      </c>
      <c r="E21" s="128" t="s">
        <v>56</v>
      </c>
      <c r="F21" s="163" t="s">
        <v>57</v>
      </c>
      <c r="G21" s="164"/>
      <c r="H21" s="165"/>
      <c r="I21" s="163" t="s">
        <v>57</v>
      </c>
      <c r="J21" s="164"/>
      <c r="K21" s="165"/>
    </row>
    <row r="22" spans="1:11" ht="17.100000000000001" customHeight="1" x14ac:dyDescent="0.25">
      <c r="A22" s="176" t="s">
        <v>281</v>
      </c>
      <c r="B22" s="177"/>
      <c r="C22" s="177"/>
      <c r="D22" s="177"/>
      <c r="E22" s="177"/>
      <c r="F22" s="177"/>
      <c r="G22" s="177"/>
      <c r="H22" s="177"/>
      <c r="I22" s="177"/>
      <c r="J22" s="177"/>
      <c r="K22" s="178"/>
    </row>
    <row r="23" spans="1:11" ht="89.25" customHeight="1" x14ac:dyDescent="0.25">
      <c r="A23" s="138" t="s">
        <v>329</v>
      </c>
      <c r="B23" s="179"/>
      <c r="C23" s="179"/>
      <c r="D23" s="179"/>
      <c r="E23" s="179"/>
      <c r="F23" s="179"/>
      <c r="G23" s="179"/>
      <c r="H23" s="179"/>
      <c r="I23" s="179"/>
      <c r="J23" s="179"/>
      <c r="K23" s="140"/>
    </row>
    <row r="24" spans="1:11" ht="18.75" customHeight="1" x14ac:dyDescent="0.25">
      <c r="A24" s="163" t="s">
        <v>323</v>
      </c>
      <c r="B24" s="164"/>
      <c r="C24" s="165"/>
      <c r="D24" s="128" t="s">
        <v>12</v>
      </c>
      <c r="E24" s="128" t="s">
        <v>16</v>
      </c>
      <c r="F24" s="163" t="s">
        <v>17</v>
      </c>
      <c r="G24" s="164"/>
      <c r="H24" s="165"/>
      <c r="I24" s="163" t="s">
        <v>18</v>
      </c>
      <c r="J24" s="164"/>
      <c r="K24" s="165"/>
    </row>
    <row r="25" spans="1:11" ht="25.5" customHeight="1" x14ac:dyDescent="0.25">
      <c r="A25" s="163" t="s">
        <v>60</v>
      </c>
      <c r="B25" s="164"/>
      <c r="C25" s="165"/>
      <c r="D25" s="128" t="s">
        <v>21</v>
      </c>
      <c r="E25" s="128" t="s">
        <v>61</v>
      </c>
      <c r="F25" s="163" t="s">
        <v>62</v>
      </c>
      <c r="G25" s="164"/>
      <c r="H25" s="165"/>
      <c r="I25" s="163" t="s">
        <v>62</v>
      </c>
      <c r="J25" s="164"/>
      <c r="K25" s="165"/>
    </row>
    <row r="26" spans="1:11" ht="21.95" customHeight="1" x14ac:dyDescent="0.25">
      <c r="A26" s="176" t="s">
        <v>282</v>
      </c>
      <c r="B26" s="177"/>
      <c r="C26" s="177"/>
      <c r="D26" s="177"/>
      <c r="E26" s="177"/>
      <c r="F26" s="177"/>
      <c r="G26" s="177"/>
      <c r="H26" s="177"/>
      <c r="I26" s="177"/>
      <c r="J26" s="177"/>
      <c r="K26" s="178"/>
    </row>
    <row r="27" spans="1:11" ht="17.100000000000001" customHeight="1" x14ac:dyDescent="0.25">
      <c r="A27" s="176" t="s">
        <v>283</v>
      </c>
      <c r="B27" s="177"/>
      <c r="C27" s="177"/>
      <c r="D27" s="177"/>
      <c r="E27" s="177"/>
      <c r="F27" s="177"/>
      <c r="G27" s="177"/>
      <c r="H27" s="177"/>
      <c r="I27" s="177"/>
      <c r="J27" s="177"/>
      <c r="K27" s="178"/>
    </row>
    <row r="28" spans="1:11" ht="144.75" customHeight="1" x14ac:dyDescent="0.25">
      <c r="A28" s="138" t="s">
        <v>330</v>
      </c>
      <c r="B28" s="179"/>
      <c r="C28" s="179"/>
      <c r="D28" s="179"/>
      <c r="E28" s="179"/>
      <c r="F28" s="179"/>
      <c r="G28" s="179"/>
      <c r="H28" s="179"/>
      <c r="I28" s="179"/>
      <c r="J28" s="179"/>
      <c r="K28" s="140"/>
    </row>
    <row r="29" spans="1:11" ht="0" hidden="1" customHeight="1" x14ac:dyDescent="0.25">
      <c r="A29" s="49"/>
      <c r="B29" s="129"/>
      <c r="C29" s="129"/>
      <c r="D29" s="129"/>
      <c r="E29" s="129"/>
      <c r="F29" s="129"/>
      <c r="G29" s="129"/>
      <c r="H29" s="129"/>
      <c r="I29" s="129"/>
      <c r="J29" s="129"/>
      <c r="K29" s="130"/>
    </row>
    <row r="30" spans="1:11" ht="15.75" customHeight="1" x14ac:dyDescent="0.25">
      <c r="A30" s="163" t="s">
        <v>323</v>
      </c>
      <c r="B30" s="164"/>
      <c r="C30" s="165"/>
      <c r="D30" s="128" t="s">
        <v>12</v>
      </c>
      <c r="E30" s="128" t="s">
        <v>16</v>
      </c>
      <c r="F30" s="163" t="s">
        <v>17</v>
      </c>
      <c r="G30" s="164"/>
      <c r="H30" s="165"/>
      <c r="I30" s="163" t="s">
        <v>18</v>
      </c>
      <c r="J30" s="164"/>
      <c r="K30" s="165"/>
    </row>
    <row r="31" spans="1:11" ht="33" customHeight="1" x14ac:dyDescent="0.25">
      <c r="A31" s="163" t="s">
        <v>67</v>
      </c>
      <c r="B31" s="164"/>
      <c r="C31" s="165"/>
      <c r="D31" s="128" t="s">
        <v>21</v>
      </c>
      <c r="E31" s="128" t="s">
        <v>68</v>
      </c>
      <c r="F31" s="163" t="s">
        <v>69</v>
      </c>
      <c r="G31" s="164"/>
      <c r="H31" s="165"/>
      <c r="I31" s="163" t="s">
        <v>70</v>
      </c>
      <c r="J31" s="164"/>
      <c r="K31" s="165"/>
    </row>
    <row r="32" spans="1:11" ht="38.25" customHeight="1" x14ac:dyDescent="0.25">
      <c r="A32" s="163" t="s">
        <v>71</v>
      </c>
      <c r="B32" s="164"/>
      <c r="C32" s="165"/>
      <c r="D32" s="128" t="s">
        <v>21</v>
      </c>
      <c r="E32" s="128" t="s">
        <v>45</v>
      </c>
      <c r="F32" s="163" t="s">
        <v>44</v>
      </c>
      <c r="G32" s="164"/>
      <c r="H32" s="165"/>
      <c r="I32" s="163" t="s">
        <v>72</v>
      </c>
      <c r="J32" s="164"/>
      <c r="K32" s="165"/>
    </row>
    <row r="33" spans="1:11" ht="48.75" customHeight="1" x14ac:dyDescent="0.25">
      <c r="A33" s="163" t="s">
        <v>65</v>
      </c>
      <c r="B33" s="164"/>
      <c r="C33" s="165"/>
      <c r="D33" s="128" t="s">
        <v>25</v>
      </c>
      <c r="E33" s="128" t="s">
        <v>66</v>
      </c>
      <c r="F33" s="163" t="s">
        <v>30</v>
      </c>
      <c r="G33" s="164"/>
      <c r="H33" s="165"/>
      <c r="I33" s="163" t="s">
        <v>30</v>
      </c>
      <c r="J33" s="164"/>
      <c r="K33" s="165"/>
    </row>
    <row r="34" spans="1:11" ht="34.5" customHeight="1" x14ac:dyDescent="0.25">
      <c r="A34" s="163" t="s">
        <v>73</v>
      </c>
      <c r="B34" s="164"/>
      <c r="C34" s="165"/>
      <c r="D34" s="128" t="s">
        <v>21</v>
      </c>
      <c r="E34" s="128" t="s">
        <v>26</v>
      </c>
      <c r="F34" s="163" t="s">
        <v>26</v>
      </c>
      <c r="G34" s="164"/>
      <c r="H34" s="165"/>
      <c r="I34" s="163" t="s">
        <v>27</v>
      </c>
      <c r="J34" s="164"/>
      <c r="K34" s="165"/>
    </row>
    <row r="35" spans="1:11" ht="40.5" customHeight="1" x14ac:dyDescent="0.25">
      <c r="A35" s="176" t="s">
        <v>284</v>
      </c>
      <c r="B35" s="177"/>
      <c r="C35" s="177"/>
      <c r="D35" s="177"/>
      <c r="E35" s="177"/>
      <c r="F35" s="177"/>
      <c r="G35" s="177"/>
      <c r="H35" s="177"/>
      <c r="I35" s="177"/>
      <c r="J35" s="177"/>
      <c r="K35" s="178"/>
    </row>
    <row r="36" spans="1:11" ht="160.5" customHeight="1" x14ac:dyDescent="0.25">
      <c r="A36" s="138" t="s">
        <v>331</v>
      </c>
      <c r="B36" s="179"/>
      <c r="C36" s="179"/>
      <c r="D36" s="179"/>
      <c r="E36" s="179"/>
      <c r="F36" s="179"/>
      <c r="G36" s="179"/>
      <c r="H36" s="179"/>
      <c r="I36" s="179"/>
      <c r="J36" s="179"/>
      <c r="K36" s="140"/>
    </row>
    <row r="37" spans="1:11" ht="0" hidden="1" customHeight="1" x14ac:dyDescent="0.25">
      <c r="A37" s="49"/>
      <c r="B37" s="129"/>
      <c r="C37" s="129"/>
      <c r="D37" s="129"/>
      <c r="E37" s="129"/>
      <c r="F37" s="129"/>
      <c r="G37" s="129"/>
      <c r="H37" s="129"/>
      <c r="I37" s="129"/>
      <c r="J37" s="129"/>
      <c r="K37" s="130"/>
    </row>
    <row r="38" spans="1:11" ht="15.75" customHeight="1" x14ac:dyDescent="0.25">
      <c r="A38" s="163" t="s">
        <v>323</v>
      </c>
      <c r="B38" s="164"/>
      <c r="C38" s="165"/>
      <c r="D38" s="128" t="s">
        <v>12</v>
      </c>
      <c r="E38" s="128" t="s">
        <v>16</v>
      </c>
      <c r="F38" s="163" t="s">
        <v>17</v>
      </c>
      <c r="G38" s="164"/>
      <c r="H38" s="165"/>
      <c r="I38" s="163" t="s">
        <v>18</v>
      </c>
      <c r="J38" s="164"/>
      <c r="K38" s="165"/>
    </row>
    <row r="39" spans="1:11" ht="34.5" customHeight="1" x14ac:dyDescent="0.25">
      <c r="A39" s="163" t="s">
        <v>80</v>
      </c>
      <c r="B39" s="164"/>
      <c r="C39" s="165"/>
      <c r="D39" s="128" t="s">
        <v>21</v>
      </c>
      <c r="E39" s="128" t="s">
        <v>81</v>
      </c>
      <c r="F39" s="163" t="s">
        <v>82</v>
      </c>
      <c r="G39" s="164"/>
      <c r="H39" s="165"/>
      <c r="I39" s="163" t="s">
        <v>83</v>
      </c>
      <c r="J39" s="164"/>
      <c r="K39" s="165"/>
    </row>
    <row r="40" spans="1:11" ht="35.25" customHeight="1" x14ac:dyDescent="0.25">
      <c r="A40" s="163" t="s">
        <v>78</v>
      </c>
      <c r="B40" s="164"/>
      <c r="C40" s="165"/>
      <c r="D40" s="128" t="s">
        <v>21</v>
      </c>
      <c r="E40" s="128" t="s">
        <v>46</v>
      </c>
      <c r="F40" s="163" t="s">
        <v>35</v>
      </c>
      <c r="G40" s="164"/>
      <c r="H40" s="165"/>
      <c r="I40" s="163" t="s">
        <v>35</v>
      </c>
      <c r="J40" s="164"/>
      <c r="K40" s="165"/>
    </row>
    <row r="41" spans="1:11" ht="32.25" customHeight="1" x14ac:dyDescent="0.25">
      <c r="A41" s="163" t="s">
        <v>79</v>
      </c>
      <c r="B41" s="164"/>
      <c r="C41" s="165"/>
      <c r="D41" s="128" t="s">
        <v>21</v>
      </c>
      <c r="E41" s="128" t="s">
        <v>42</v>
      </c>
      <c r="F41" s="163" t="s">
        <v>42</v>
      </c>
      <c r="G41" s="164"/>
      <c r="H41" s="165"/>
      <c r="I41" s="163" t="s">
        <v>42</v>
      </c>
      <c r="J41" s="164"/>
      <c r="K41" s="165"/>
    </row>
    <row r="42" spans="1:11" ht="33" customHeight="1" x14ac:dyDescent="0.25">
      <c r="A42" s="163" t="s">
        <v>76</v>
      </c>
      <c r="B42" s="164"/>
      <c r="C42" s="165"/>
      <c r="D42" s="128" t="s">
        <v>25</v>
      </c>
      <c r="E42" s="128" t="s">
        <v>31</v>
      </c>
      <c r="F42" s="163" t="s">
        <v>31</v>
      </c>
      <c r="G42" s="164"/>
      <c r="H42" s="165"/>
      <c r="I42" s="163" t="s">
        <v>77</v>
      </c>
      <c r="J42" s="164"/>
      <c r="K42" s="165"/>
    </row>
    <row r="43" spans="1:11" ht="4.5" customHeight="1" x14ac:dyDescent="0.25">
      <c r="A43" s="49"/>
      <c r="B43" s="129"/>
      <c r="C43" s="129"/>
      <c r="D43" s="129"/>
      <c r="E43" s="129"/>
      <c r="F43" s="129"/>
      <c r="G43" s="129"/>
      <c r="H43" s="129"/>
      <c r="I43" s="129"/>
      <c r="J43" s="129"/>
      <c r="K43" s="130"/>
    </row>
    <row r="44" spans="1:11" ht="17.100000000000001" customHeight="1" x14ac:dyDescent="0.25">
      <c r="A44" s="176" t="s">
        <v>285</v>
      </c>
      <c r="B44" s="177"/>
      <c r="C44" s="177"/>
      <c r="D44" s="177"/>
      <c r="E44" s="177"/>
      <c r="F44" s="177"/>
      <c r="G44" s="177"/>
      <c r="H44" s="177"/>
      <c r="I44" s="177"/>
      <c r="J44" s="177"/>
      <c r="K44" s="178"/>
    </row>
    <row r="45" spans="1:11" ht="114.75" customHeight="1" x14ac:dyDescent="0.25">
      <c r="A45" s="138" t="s">
        <v>332</v>
      </c>
      <c r="B45" s="179"/>
      <c r="C45" s="179"/>
      <c r="D45" s="179"/>
      <c r="E45" s="179"/>
      <c r="F45" s="179"/>
      <c r="G45" s="179"/>
      <c r="H45" s="179"/>
      <c r="I45" s="179"/>
      <c r="J45" s="179"/>
      <c r="K45" s="140"/>
    </row>
    <row r="46" spans="1:11" ht="0" hidden="1" customHeight="1" x14ac:dyDescent="0.25">
      <c r="A46" s="49"/>
      <c r="B46" s="129"/>
      <c r="C46" s="129"/>
      <c r="D46" s="129"/>
      <c r="E46" s="129"/>
      <c r="F46" s="129"/>
      <c r="G46" s="129"/>
      <c r="H46" s="129"/>
      <c r="I46" s="129"/>
      <c r="J46" s="129"/>
      <c r="K46" s="130"/>
    </row>
    <row r="47" spans="1:11" ht="15.75" customHeight="1" x14ac:dyDescent="0.25">
      <c r="A47" s="163" t="s">
        <v>323</v>
      </c>
      <c r="B47" s="164"/>
      <c r="C47" s="165"/>
      <c r="D47" s="128" t="s">
        <v>12</v>
      </c>
      <c r="E47" s="128" t="s">
        <v>16</v>
      </c>
      <c r="F47" s="163" t="s">
        <v>17</v>
      </c>
      <c r="G47" s="164"/>
      <c r="H47" s="165"/>
      <c r="I47" s="163" t="s">
        <v>18</v>
      </c>
      <c r="J47" s="164"/>
      <c r="K47" s="165"/>
    </row>
    <row r="48" spans="1:11" ht="47.25" customHeight="1" x14ac:dyDescent="0.25">
      <c r="A48" s="163" t="s">
        <v>364</v>
      </c>
      <c r="B48" s="164"/>
      <c r="C48" s="165"/>
      <c r="D48" s="128" t="s">
        <v>21</v>
      </c>
      <c r="E48" s="128" t="s">
        <v>28</v>
      </c>
      <c r="F48" s="163" t="s">
        <v>91</v>
      </c>
      <c r="G48" s="164"/>
      <c r="H48" s="165"/>
      <c r="I48" s="163" t="s">
        <v>50</v>
      </c>
      <c r="J48" s="164"/>
      <c r="K48" s="165"/>
    </row>
    <row r="49" spans="1:11" ht="51" customHeight="1" x14ac:dyDescent="0.25">
      <c r="A49" s="163" t="s">
        <v>92</v>
      </c>
      <c r="B49" s="164"/>
      <c r="C49" s="165"/>
      <c r="D49" s="128" t="s">
        <v>21</v>
      </c>
      <c r="E49" s="128" t="s">
        <v>46</v>
      </c>
      <c r="F49" s="163" t="s">
        <v>46</v>
      </c>
      <c r="G49" s="164"/>
      <c r="H49" s="165"/>
      <c r="I49" s="163" t="s">
        <v>46</v>
      </c>
      <c r="J49" s="164"/>
      <c r="K49" s="165"/>
    </row>
    <row r="50" spans="1:11" ht="49.5" customHeight="1" x14ac:dyDescent="0.25">
      <c r="A50" s="163" t="s">
        <v>86</v>
      </c>
      <c r="B50" s="164"/>
      <c r="C50" s="165"/>
      <c r="D50" s="128" t="s">
        <v>21</v>
      </c>
      <c r="E50" s="128" t="s">
        <v>87</v>
      </c>
      <c r="F50" s="163" t="s">
        <v>88</v>
      </c>
      <c r="G50" s="164"/>
      <c r="H50" s="165"/>
      <c r="I50" s="163" t="s">
        <v>89</v>
      </c>
      <c r="J50" s="164"/>
      <c r="K50" s="165"/>
    </row>
    <row r="51" spans="1:11" ht="34.5" customHeight="1" x14ac:dyDescent="0.25">
      <c r="A51" s="176" t="s">
        <v>286</v>
      </c>
      <c r="B51" s="177"/>
      <c r="C51" s="177"/>
      <c r="D51" s="177"/>
      <c r="E51" s="177"/>
      <c r="F51" s="177"/>
      <c r="G51" s="177"/>
      <c r="H51" s="177"/>
      <c r="I51" s="177"/>
      <c r="J51" s="177"/>
      <c r="K51" s="178"/>
    </row>
    <row r="52" spans="1:11" ht="149.25" customHeight="1" x14ac:dyDescent="0.25">
      <c r="A52" s="138" t="s">
        <v>333</v>
      </c>
      <c r="B52" s="179"/>
      <c r="C52" s="179"/>
      <c r="D52" s="179"/>
      <c r="E52" s="179"/>
      <c r="F52" s="179"/>
      <c r="G52" s="179"/>
      <c r="H52" s="179"/>
      <c r="I52" s="179"/>
      <c r="J52" s="179"/>
      <c r="K52" s="140"/>
    </row>
    <row r="53" spans="1:11" ht="0" hidden="1" customHeight="1" x14ac:dyDescent="0.25">
      <c r="A53" s="49"/>
      <c r="B53" s="129"/>
      <c r="C53" s="129"/>
      <c r="D53" s="129"/>
      <c r="E53" s="129"/>
      <c r="F53" s="129"/>
      <c r="G53" s="129"/>
      <c r="H53" s="129"/>
      <c r="I53" s="129"/>
      <c r="J53" s="129"/>
      <c r="K53" s="130"/>
    </row>
    <row r="54" spans="1:11" ht="15.75" customHeight="1" x14ac:dyDescent="0.25">
      <c r="A54" s="163" t="s">
        <v>271</v>
      </c>
      <c r="B54" s="164"/>
      <c r="C54" s="165"/>
      <c r="D54" s="128" t="s">
        <v>12</v>
      </c>
      <c r="E54" s="128" t="s">
        <v>16</v>
      </c>
      <c r="F54" s="163" t="s">
        <v>17</v>
      </c>
      <c r="G54" s="164"/>
      <c r="H54" s="165"/>
      <c r="I54" s="163" t="s">
        <v>18</v>
      </c>
      <c r="J54" s="164"/>
      <c r="K54" s="165"/>
    </row>
    <row r="55" spans="1:11" ht="15.75" customHeight="1" x14ac:dyDescent="0.25">
      <c r="A55" s="163" t="s">
        <v>95</v>
      </c>
      <c r="B55" s="164"/>
      <c r="C55" s="165"/>
      <c r="D55" s="128" t="s">
        <v>25</v>
      </c>
      <c r="E55" s="128" t="s">
        <v>96</v>
      </c>
      <c r="F55" s="163" t="s">
        <v>96</v>
      </c>
      <c r="G55" s="164"/>
      <c r="H55" s="165"/>
      <c r="I55" s="163" t="s">
        <v>96</v>
      </c>
      <c r="J55" s="164"/>
      <c r="K55" s="165"/>
    </row>
    <row r="56" spans="1:11" ht="19.5" customHeight="1" x14ac:dyDescent="0.25">
      <c r="A56" s="163" t="s">
        <v>97</v>
      </c>
      <c r="B56" s="164"/>
      <c r="C56" s="165"/>
      <c r="D56" s="128" t="s">
        <v>25</v>
      </c>
      <c r="E56" s="128" t="s">
        <v>98</v>
      </c>
      <c r="F56" s="163" t="s">
        <v>98</v>
      </c>
      <c r="G56" s="164"/>
      <c r="H56" s="165"/>
      <c r="I56" s="163" t="s">
        <v>98</v>
      </c>
      <c r="J56" s="164"/>
      <c r="K56" s="165"/>
    </row>
    <row r="57" spans="1:11" ht="33.75" customHeight="1" x14ac:dyDescent="0.25">
      <c r="A57" s="163" t="s">
        <v>99</v>
      </c>
      <c r="B57" s="164"/>
      <c r="C57" s="165"/>
      <c r="D57" s="128" t="s">
        <v>25</v>
      </c>
      <c r="E57" s="128" t="s">
        <v>100</v>
      </c>
      <c r="F57" s="163" t="s">
        <v>100</v>
      </c>
      <c r="G57" s="164"/>
      <c r="H57" s="165"/>
      <c r="I57" s="163" t="s">
        <v>100</v>
      </c>
      <c r="J57" s="164"/>
      <c r="K57" s="165"/>
    </row>
    <row r="58" spans="1:11" ht="41.25" customHeight="1" x14ac:dyDescent="0.25">
      <c r="A58" s="176" t="s">
        <v>287</v>
      </c>
      <c r="B58" s="177"/>
      <c r="C58" s="177"/>
      <c r="D58" s="177"/>
      <c r="E58" s="177"/>
      <c r="F58" s="177"/>
      <c r="G58" s="177"/>
      <c r="H58" s="177"/>
      <c r="I58" s="177"/>
      <c r="J58" s="177"/>
      <c r="K58" s="178"/>
    </row>
    <row r="59" spans="1:11" ht="104.25" customHeight="1" x14ac:dyDescent="0.25">
      <c r="A59" s="138" t="s">
        <v>334</v>
      </c>
      <c r="B59" s="179"/>
      <c r="C59" s="179"/>
      <c r="D59" s="179"/>
      <c r="E59" s="179"/>
      <c r="F59" s="179"/>
      <c r="G59" s="179"/>
      <c r="H59" s="179"/>
      <c r="I59" s="179"/>
      <c r="J59" s="179"/>
      <c r="K59" s="140"/>
    </row>
    <row r="60" spans="1:11" ht="0" hidden="1" customHeight="1" x14ac:dyDescent="0.25">
      <c r="A60" s="49"/>
      <c r="B60" s="129"/>
      <c r="C60" s="129"/>
      <c r="D60" s="129"/>
      <c r="E60" s="129"/>
      <c r="F60" s="129"/>
      <c r="G60" s="129"/>
      <c r="H60" s="129"/>
      <c r="I60" s="129"/>
      <c r="J60" s="129"/>
      <c r="K60" s="130"/>
    </row>
    <row r="61" spans="1:11" ht="15.75" customHeight="1" x14ac:dyDescent="0.25">
      <c r="A61" s="163" t="s">
        <v>323</v>
      </c>
      <c r="B61" s="164"/>
      <c r="C61" s="165"/>
      <c r="D61" s="128" t="s">
        <v>12</v>
      </c>
      <c r="E61" s="128" t="s">
        <v>16</v>
      </c>
      <c r="F61" s="163" t="s">
        <v>17</v>
      </c>
      <c r="G61" s="164"/>
      <c r="H61" s="165"/>
      <c r="I61" s="163" t="s">
        <v>18</v>
      </c>
      <c r="J61" s="164"/>
      <c r="K61" s="165"/>
    </row>
    <row r="62" spans="1:11" ht="20.25" customHeight="1" x14ac:dyDescent="0.25">
      <c r="A62" s="163" t="s">
        <v>103</v>
      </c>
      <c r="B62" s="164"/>
      <c r="C62" s="165"/>
      <c r="D62" s="128" t="s">
        <v>21</v>
      </c>
      <c r="E62" s="128" t="s">
        <v>104</v>
      </c>
      <c r="F62" s="163" t="s">
        <v>104</v>
      </c>
      <c r="G62" s="164"/>
      <c r="H62" s="165"/>
      <c r="I62" s="163" t="s">
        <v>104</v>
      </c>
      <c r="J62" s="164"/>
      <c r="K62" s="165"/>
    </row>
    <row r="63" spans="1:11" ht="0" hidden="1" customHeight="1" x14ac:dyDescent="0.25">
      <c r="A63" s="49"/>
      <c r="B63" s="129"/>
      <c r="C63" s="129"/>
      <c r="D63" s="129"/>
      <c r="E63" s="129"/>
      <c r="F63" s="129"/>
      <c r="G63" s="129"/>
      <c r="H63" s="129"/>
      <c r="I63" s="129"/>
      <c r="J63" s="129"/>
      <c r="K63" s="130"/>
    </row>
    <row r="64" spans="1:11" ht="36.75" customHeight="1" x14ac:dyDescent="0.25">
      <c r="A64" s="176" t="s">
        <v>288</v>
      </c>
      <c r="B64" s="177"/>
      <c r="C64" s="177"/>
      <c r="D64" s="177"/>
      <c r="E64" s="177"/>
      <c r="F64" s="177"/>
      <c r="G64" s="177"/>
      <c r="H64" s="177"/>
      <c r="I64" s="177"/>
      <c r="J64" s="177"/>
      <c r="K64" s="178"/>
    </row>
    <row r="65" spans="1:11" ht="161.25" customHeight="1" x14ac:dyDescent="0.25">
      <c r="A65" s="138" t="s">
        <v>327</v>
      </c>
      <c r="B65" s="179"/>
      <c r="C65" s="179"/>
      <c r="D65" s="179"/>
      <c r="E65" s="179"/>
      <c r="F65" s="179"/>
      <c r="G65" s="179"/>
      <c r="H65" s="179"/>
      <c r="I65" s="179"/>
      <c r="J65" s="179"/>
      <c r="K65" s="140"/>
    </row>
    <row r="66" spans="1:11" ht="0" hidden="1" customHeight="1" x14ac:dyDescent="0.25">
      <c r="A66" s="49"/>
      <c r="B66" s="129"/>
      <c r="C66" s="129"/>
      <c r="D66" s="129"/>
      <c r="E66" s="129"/>
      <c r="F66" s="129"/>
      <c r="G66" s="129"/>
      <c r="H66" s="129"/>
      <c r="I66" s="129"/>
      <c r="J66" s="129"/>
      <c r="K66" s="130"/>
    </row>
    <row r="67" spans="1:11" ht="15.75" customHeight="1" x14ac:dyDescent="0.25">
      <c r="A67" s="163" t="s">
        <v>323</v>
      </c>
      <c r="B67" s="164"/>
      <c r="C67" s="165"/>
      <c r="D67" s="128" t="s">
        <v>12</v>
      </c>
      <c r="E67" s="128" t="s">
        <v>16</v>
      </c>
      <c r="F67" s="163" t="s">
        <v>17</v>
      </c>
      <c r="G67" s="164"/>
      <c r="H67" s="165"/>
      <c r="I67" s="163" t="s">
        <v>18</v>
      </c>
      <c r="J67" s="164"/>
      <c r="K67" s="165"/>
    </row>
    <row r="68" spans="1:11" ht="33" customHeight="1" x14ac:dyDescent="0.25">
      <c r="A68" s="163" t="s">
        <v>107</v>
      </c>
      <c r="B68" s="164"/>
      <c r="C68" s="165"/>
      <c r="D68" s="128" t="s">
        <v>21</v>
      </c>
      <c r="E68" s="128" t="s">
        <v>108</v>
      </c>
      <c r="F68" s="163" t="s">
        <v>109</v>
      </c>
      <c r="G68" s="164"/>
      <c r="H68" s="165"/>
      <c r="I68" s="163" t="s">
        <v>110</v>
      </c>
      <c r="J68" s="164"/>
      <c r="K68" s="165"/>
    </row>
    <row r="69" spans="1:11" ht="34.5" customHeight="1" x14ac:dyDescent="0.25">
      <c r="A69" s="163" t="s">
        <v>111</v>
      </c>
      <c r="B69" s="164"/>
      <c r="C69" s="165"/>
      <c r="D69" s="128" t="s">
        <v>21</v>
      </c>
      <c r="E69" s="128" t="s">
        <v>20</v>
      </c>
      <c r="F69" s="163" t="s">
        <v>112</v>
      </c>
      <c r="G69" s="164"/>
      <c r="H69" s="165"/>
      <c r="I69" s="163" t="s">
        <v>40</v>
      </c>
      <c r="J69" s="164"/>
      <c r="K69" s="165"/>
    </row>
    <row r="70" spans="1:11" ht="34.5" customHeight="1" x14ac:dyDescent="0.25">
      <c r="A70" s="176" t="s">
        <v>289</v>
      </c>
      <c r="B70" s="177"/>
      <c r="C70" s="177"/>
      <c r="D70" s="177"/>
      <c r="E70" s="177"/>
      <c r="F70" s="177"/>
      <c r="G70" s="177"/>
      <c r="H70" s="177"/>
      <c r="I70" s="177"/>
      <c r="J70" s="177"/>
      <c r="K70" s="178"/>
    </row>
    <row r="71" spans="1:11" ht="62.25" customHeight="1" x14ac:dyDescent="0.25">
      <c r="A71" s="138" t="s">
        <v>335</v>
      </c>
      <c r="B71" s="179"/>
      <c r="C71" s="179"/>
      <c r="D71" s="179"/>
      <c r="E71" s="179"/>
      <c r="F71" s="179"/>
      <c r="G71" s="179"/>
      <c r="H71" s="179"/>
      <c r="I71" s="179"/>
      <c r="J71" s="179"/>
      <c r="K71" s="140"/>
    </row>
    <row r="72" spans="1:11" ht="0" hidden="1" customHeight="1" x14ac:dyDescent="0.25">
      <c r="A72" s="49"/>
      <c r="B72" s="129"/>
      <c r="C72" s="129"/>
      <c r="D72" s="129"/>
      <c r="E72" s="129"/>
      <c r="F72" s="129"/>
      <c r="G72" s="129"/>
      <c r="H72" s="129"/>
      <c r="I72" s="129"/>
      <c r="J72" s="129"/>
      <c r="K72" s="130"/>
    </row>
    <row r="73" spans="1:11" ht="15.75" customHeight="1" x14ac:dyDescent="0.25">
      <c r="A73" s="163" t="s">
        <v>323</v>
      </c>
      <c r="B73" s="164"/>
      <c r="C73" s="165"/>
      <c r="D73" s="128" t="s">
        <v>12</v>
      </c>
      <c r="E73" s="128" t="s">
        <v>16</v>
      </c>
      <c r="F73" s="163" t="s">
        <v>17</v>
      </c>
      <c r="G73" s="164"/>
      <c r="H73" s="165"/>
      <c r="I73" s="163" t="s">
        <v>18</v>
      </c>
      <c r="J73" s="164"/>
      <c r="K73" s="165"/>
    </row>
    <row r="74" spans="1:11" ht="38.25" customHeight="1" x14ac:dyDescent="0.25">
      <c r="A74" s="163" t="s">
        <v>115</v>
      </c>
      <c r="B74" s="164"/>
      <c r="C74" s="165"/>
      <c r="D74" s="128" t="s">
        <v>21</v>
      </c>
      <c r="E74" s="128" t="s">
        <v>41</v>
      </c>
      <c r="F74" s="163" t="s">
        <v>41</v>
      </c>
      <c r="G74" s="164"/>
      <c r="H74" s="165"/>
      <c r="I74" s="163" t="s">
        <v>41</v>
      </c>
      <c r="J74" s="164"/>
      <c r="K74" s="165"/>
    </row>
    <row r="75" spans="1:11" ht="39" customHeight="1" x14ac:dyDescent="0.25">
      <c r="A75" s="176" t="s">
        <v>290</v>
      </c>
      <c r="B75" s="177"/>
      <c r="C75" s="177"/>
      <c r="D75" s="177"/>
      <c r="E75" s="177"/>
      <c r="F75" s="177"/>
      <c r="G75" s="177"/>
      <c r="H75" s="177"/>
      <c r="I75" s="177"/>
      <c r="J75" s="177"/>
      <c r="K75" s="178"/>
    </row>
    <row r="76" spans="1:11" ht="84.75" customHeight="1" x14ac:dyDescent="0.25">
      <c r="A76" s="138" t="s">
        <v>336</v>
      </c>
      <c r="B76" s="179"/>
      <c r="C76" s="179"/>
      <c r="D76" s="179"/>
      <c r="E76" s="179"/>
      <c r="F76" s="179"/>
      <c r="G76" s="179"/>
      <c r="H76" s="179"/>
      <c r="I76" s="179"/>
      <c r="J76" s="179"/>
      <c r="K76" s="140"/>
    </row>
    <row r="77" spans="1:11" ht="0" hidden="1" customHeight="1" x14ac:dyDescent="0.25">
      <c r="A77" s="116"/>
      <c r="B77" s="131"/>
      <c r="C77" s="131"/>
      <c r="D77" s="131"/>
      <c r="E77" s="131"/>
      <c r="F77" s="131"/>
      <c r="G77" s="131"/>
      <c r="H77" s="131"/>
      <c r="I77" s="131"/>
      <c r="J77" s="131"/>
      <c r="K77" s="123"/>
    </row>
    <row r="78" spans="1:11" ht="15.75" customHeight="1" x14ac:dyDescent="0.25">
      <c r="A78" s="141" t="s">
        <v>323</v>
      </c>
      <c r="B78" s="136"/>
      <c r="C78" s="137"/>
      <c r="D78" s="124" t="s">
        <v>12</v>
      </c>
      <c r="E78" s="124" t="s">
        <v>16</v>
      </c>
      <c r="F78" s="141" t="s">
        <v>17</v>
      </c>
      <c r="G78" s="136"/>
      <c r="H78" s="137"/>
      <c r="I78" s="141" t="s">
        <v>18</v>
      </c>
      <c r="J78" s="136"/>
      <c r="K78" s="137"/>
    </row>
    <row r="79" spans="1:11" ht="15.75" customHeight="1" x14ac:dyDescent="0.25">
      <c r="A79" s="141" t="s">
        <v>49</v>
      </c>
      <c r="B79" s="136"/>
      <c r="C79" s="137"/>
      <c r="D79" s="124" t="s">
        <v>21</v>
      </c>
      <c r="E79" s="124" t="s">
        <v>36</v>
      </c>
      <c r="F79" s="141" t="s">
        <v>118</v>
      </c>
      <c r="G79" s="136"/>
      <c r="H79" s="137"/>
      <c r="I79" s="141" t="s">
        <v>119</v>
      </c>
      <c r="J79" s="136"/>
      <c r="K79" s="137"/>
    </row>
    <row r="80" spans="1:11" ht="15.75" customHeight="1" x14ac:dyDescent="0.25">
      <c r="A80" s="141" t="s">
        <v>48</v>
      </c>
      <c r="B80" s="136"/>
      <c r="C80" s="137"/>
      <c r="D80" s="124" t="s">
        <v>25</v>
      </c>
      <c r="E80" s="124" t="s">
        <v>42</v>
      </c>
      <c r="F80" s="141" t="s">
        <v>39</v>
      </c>
      <c r="G80" s="136"/>
      <c r="H80" s="137"/>
      <c r="I80" s="141" t="s">
        <v>39</v>
      </c>
      <c r="J80" s="136"/>
      <c r="K80" s="137"/>
    </row>
    <row r="81" spans="1:11" ht="21" customHeight="1" x14ac:dyDescent="0.25">
      <c r="A81" s="138" t="s">
        <v>291</v>
      </c>
      <c r="B81" s="179"/>
      <c r="C81" s="179"/>
      <c r="D81" s="179"/>
      <c r="E81" s="179"/>
      <c r="F81" s="179"/>
      <c r="G81" s="179"/>
      <c r="H81" s="179"/>
      <c r="I81" s="179"/>
      <c r="J81" s="179"/>
      <c r="K81" s="140"/>
    </row>
    <row r="82" spans="1:11" ht="57.75" customHeight="1" x14ac:dyDescent="0.25">
      <c r="A82" s="138" t="s">
        <v>337</v>
      </c>
      <c r="B82" s="179"/>
      <c r="C82" s="179"/>
      <c r="D82" s="179"/>
      <c r="E82" s="179"/>
      <c r="F82" s="179"/>
      <c r="G82" s="179"/>
      <c r="H82" s="179"/>
      <c r="I82" s="179"/>
      <c r="J82" s="179"/>
      <c r="K82" s="140"/>
    </row>
    <row r="83" spans="1:11" ht="4.5" customHeight="1" x14ac:dyDescent="0.25">
      <c r="A83" s="116"/>
      <c r="B83" s="131"/>
      <c r="C83" s="131"/>
      <c r="D83" s="131"/>
      <c r="E83" s="131"/>
      <c r="F83" s="131"/>
      <c r="G83" s="131"/>
      <c r="H83" s="131"/>
      <c r="I83" s="131"/>
      <c r="J83" s="131"/>
      <c r="K83" s="123"/>
    </row>
    <row r="84" spans="1:11" ht="15.75" customHeight="1" x14ac:dyDescent="0.25">
      <c r="A84" s="141" t="s">
        <v>323</v>
      </c>
      <c r="B84" s="136"/>
      <c r="C84" s="137"/>
      <c r="D84" s="124" t="s">
        <v>12</v>
      </c>
      <c r="E84" s="124" t="s">
        <v>16</v>
      </c>
      <c r="F84" s="141" t="s">
        <v>17</v>
      </c>
      <c r="G84" s="136"/>
      <c r="H84" s="137"/>
      <c r="I84" s="141" t="s">
        <v>18</v>
      </c>
      <c r="J84" s="136"/>
      <c r="K84" s="137"/>
    </row>
    <row r="85" spans="1:11" ht="36.75" customHeight="1" x14ac:dyDescent="0.25">
      <c r="A85" s="141" t="s">
        <v>122</v>
      </c>
      <c r="B85" s="136"/>
      <c r="C85" s="137"/>
      <c r="D85" s="124" t="s">
        <v>21</v>
      </c>
      <c r="E85" s="124" t="s">
        <v>20</v>
      </c>
      <c r="F85" s="141" t="s">
        <v>123</v>
      </c>
      <c r="G85" s="136"/>
      <c r="H85" s="137"/>
      <c r="I85" s="141" t="s">
        <v>123</v>
      </c>
      <c r="J85" s="136"/>
      <c r="K85" s="137"/>
    </row>
    <row r="86" spans="1:11" ht="38.25" customHeight="1" x14ac:dyDescent="0.25">
      <c r="A86" s="138" t="s">
        <v>292</v>
      </c>
      <c r="B86" s="179"/>
      <c r="C86" s="179"/>
      <c r="D86" s="179"/>
      <c r="E86" s="179"/>
      <c r="F86" s="179"/>
      <c r="G86" s="179"/>
      <c r="H86" s="179"/>
      <c r="I86" s="179"/>
      <c r="J86" s="179"/>
      <c r="K86" s="140"/>
    </row>
    <row r="87" spans="1:11" ht="96.75" customHeight="1" x14ac:dyDescent="0.25">
      <c r="A87" s="138" t="s">
        <v>338</v>
      </c>
      <c r="B87" s="179"/>
      <c r="C87" s="179"/>
      <c r="D87" s="179"/>
      <c r="E87" s="179"/>
      <c r="F87" s="179"/>
      <c r="G87" s="179"/>
      <c r="H87" s="179"/>
      <c r="I87" s="179"/>
      <c r="J87" s="179"/>
      <c r="K87" s="140"/>
    </row>
    <row r="88" spans="1:11" ht="0" hidden="1" customHeight="1" x14ac:dyDescent="0.25">
      <c r="A88" s="116"/>
      <c r="B88" s="131"/>
      <c r="C88" s="131"/>
      <c r="D88" s="131"/>
      <c r="E88" s="131"/>
      <c r="F88" s="131"/>
      <c r="G88" s="131"/>
      <c r="H88" s="131"/>
      <c r="I88" s="131"/>
      <c r="J88" s="131"/>
      <c r="K88" s="123"/>
    </row>
    <row r="89" spans="1:11" ht="15.75" customHeight="1" x14ac:dyDescent="0.25">
      <c r="A89" s="141" t="s">
        <v>323</v>
      </c>
      <c r="B89" s="136"/>
      <c r="C89" s="137"/>
      <c r="D89" s="124" t="s">
        <v>12</v>
      </c>
      <c r="E89" s="124" t="s">
        <v>16</v>
      </c>
      <c r="F89" s="141" t="s">
        <v>17</v>
      </c>
      <c r="G89" s="136"/>
      <c r="H89" s="137"/>
      <c r="I89" s="141" t="s">
        <v>18</v>
      </c>
      <c r="J89" s="136"/>
      <c r="K89" s="137"/>
    </row>
    <row r="90" spans="1:11" ht="36" customHeight="1" x14ac:dyDescent="0.25">
      <c r="A90" s="141" t="s">
        <v>129</v>
      </c>
      <c r="B90" s="136"/>
      <c r="C90" s="137"/>
      <c r="D90" s="124" t="s">
        <v>21</v>
      </c>
      <c r="E90" s="124" t="s">
        <v>41</v>
      </c>
      <c r="F90" s="141" t="s">
        <v>41</v>
      </c>
      <c r="G90" s="136"/>
      <c r="H90" s="137"/>
      <c r="I90" s="141" t="s">
        <v>41</v>
      </c>
      <c r="J90" s="136"/>
      <c r="K90" s="137"/>
    </row>
    <row r="91" spans="1:11" ht="36" customHeight="1" x14ac:dyDescent="0.25">
      <c r="A91" s="141" t="s">
        <v>127</v>
      </c>
      <c r="B91" s="136"/>
      <c r="C91" s="137"/>
      <c r="D91" s="124" t="s">
        <v>21</v>
      </c>
      <c r="E91" s="124" t="s">
        <v>43</v>
      </c>
      <c r="F91" s="141" t="s">
        <v>128</v>
      </c>
      <c r="G91" s="136"/>
      <c r="H91" s="137"/>
      <c r="I91" s="141" t="s">
        <v>81</v>
      </c>
      <c r="J91" s="136"/>
      <c r="K91" s="137"/>
    </row>
    <row r="92" spans="1:11" ht="36" customHeight="1" x14ac:dyDescent="0.25">
      <c r="A92" s="141" t="s">
        <v>130</v>
      </c>
      <c r="B92" s="136"/>
      <c r="C92" s="137"/>
      <c r="D92" s="124" t="s">
        <v>21</v>
      </c>
      <c r="E92" s="124" t="s">
        <v>28</v>
      </c>
      <c r="F92" s="141" t="s">
        <v>46</v>
      </c>
      <c r="G92" s="136"/>
      <c r="H92" s="137"/>
      <c r="I92" s="141" t="s">
        <v>46</v>
      </c>
      <c r="J92" s="136"/>
      <c r="K92" s="137"/>
    </row>
    <row r="93" spans="1:11" ht="36" customHeight="1" x14ac:dyDescent="0.25">
      <c r="A93" s="141" t="s">
        <v>126</v>
      </c>
      <c r="B93" s="136"/>
      <c r="C93" s="137"/>
      <c r="D93" s="124" t="s">
        <v>21</v>
      </c>
      <c r="E93" s="124" t="s">
        <v>47</v>
      </c>
      <c r="F93" s="141" t="s">
        <v>68</v>
      </c>
      <c r="G93" s="136"/>
      <c r="H93" s="137"/>
      <c r="I93" s="141" t="s">
        <v>68</v>
      </c>
      <c r="J93" s="136"/>
      <c r="K93" s="137"/>
    </row>
    <row r="94" spans="1:11" ht="0" hidden="1" customHeight="1" x14ac:dyDescent="0.25">
      <c r="A94" s="116"/>
      <c r="B94" s="131"/>
      <c r="C94" s="131"/>
      <c r="D94" s="131"/>
      <c r="E94" s="131"/>
      <c r="F94" s="131"/>
      <c r="G94" s="131"/>
      <c r="H94" s="131"/>
      <c r="I94" s="131"/>
      <c r="J94" s="131"/>
      <c r="K94" s="123"/>
    </row>
    <row r="95" spans="1:11" ht="17.100000000000001" customHeight="1" x14ac:dyDescent="0.25">
      <c r="A95" s="138" t="s">
        <v>293</v>
      </c>
      <c r="B95" s="179"/>
      <c r="C95" s="179"/>
      <c r="D95" s="179"/>
      <c r="E95" s="179"/>
      <c r="F95" s="179"/>
      <c r="G95" s="179"/>
      <c r="H95" s="179"/>
      <c r="I95" s="179"/>
      <c r="J95" s="179"/>
      <c r="K95" s="140"/>
    </row>
    <row r="96" spans="1:11" ht="87.75" customHeight="1" x14ac:dyDescent="0.25">
      <c r="A96" s="138" t="s">
        <v>339</v>
      </c>
      <c r="B96" s="179"/>
      <c r="C96" s="179"/>
      <c r="D96" s="179"/>
      <c r="E96" s="179"/>
      <c r="F96" s="179"/>
      <c r="G96" s="179"/>
      <c r="H96" s="179"/>
      <c r="I96" s="179"/>
      <c r="J96" s="179"/>
      <c r="K96" s="140"/>
    </row>
    <row r="97" spans="1:11" ht="0" hidden="1" customHeight="1" x14ac:dyDescent="0.25">
      <c r="A97" s="116"/>
      <c r="B97" s="131"/>
      <c r="C97" s="131"/>
      <c r="D97" s="131"/>
      <c r="E97" s="131"/>
      <c r="F97" s="131"/>
      <c r="G97" s="131"/>
      <c r="H97" s="131"/>
      <c r="I97" s="131"/>
      <c r="J97" s="131"/>
      <c r="K97" s="123"/>
    </row>
    <row r="98" spans="1:11" ht="15.75" customHeight="1" x14ac:dyDescent="0.25">
      <c r="A98" s="141" t="s">
        <v>323</v>
      </c>
      <c r="B98" s="136"/>
      <c r="C98" s="137"/>
      <c r="D98" s="124" t="s">
        <v>12</v>
      </c>
      <c r="E98" s="124" t="s">
        <v>16</v>
      </c>
      <c r="F98" s="141" t="s">
        <v>17</v>
      </c>
      <c r="G98" s="136"/>
      <c r="H98" s="137"/>
      <c r="I98" s="141" t="s">
        <v>18</v>
      </c>
      <c r="J98" s="136"/>
      <c r="K98" s="137"/>
    </row>
    <row r="99" spans="1:11" ht="23.25" customHeight="1" x14ac:dyDescent="0.25">
      <c r="A99" s="141" t="s">
        <v>133</v>
      </c>
      <c r="B99" s="136"/>
      <c r="C99" s="137"/>
      <c r="D99" s="124" t="s">
        <v>21</v>
      </c>
      <c r="E99" s="124" t="s">
        <v>134</v>
      </c>
      <c r="F99" s="141" t="s">
        <v>134</v>
      </c>
      <c r="G99" s="136"/>
      <c r="H99" s="137"/>
      <c r="I99" s="141" t="s">
        <v>134</v>
      </c>
      <c r="J99" s="136"/>
      <c r="K99" s="137"/>
    </row>
    <row r="100" spans="1:11" ht="17.100000000000001" customHeight="1" x14ac:dyDescent="0.25">
      <c r="A100" s="138" t="s">
        <v>294</v>
      </c>
      <c r="B100" s="179"/>
      <c r="C100" s="179"/>
      <c r="D100" s="179"/>
      <c r="E100" s="179"/>
      <c r="F100" s="179"/>
      <c r="G100" s="179"/>
      <c r="H100" s="179"/>
      <c r="I100" s="179"/>
      <c r="J100" s="179"/>
      <c r="K100" s="140"/>
    </row>
    <row r="101" spans="1:11" ht="80.25" customHeight="1" x14ac:dyDescent="0.25">
      <c r="A101" s="138" t="s">
        <v>340</v>
      </c>
      <c r="B101" s="179"/>
      <c r="C101" s="179"/>
      <c r="D101" s="179"/>
      <c r="E101" s="179"/>
      <c r="F101" s="179"/>
      <c r="G101" s="179"/>
      <c r="H101" s="179"/>
      <c r="I101" s="179"/>
      <c r="J101" s="179"/>
      <c r="K101" s="140"/>
    </row>
    <row r="102" spans="1:11" ht="0" hidden="1" customHeight="1" x14ac:dyDescent="0.25">
      <c r="A102" s="116"/>
      <c r="B102" s="131"/>
      <c r="C102" s="131"/>
      <c r="D102" s="131"/>
      <c r="E102" s="131"/>
      <c r="F102" s="131"/>
      <c r="G102" s="131"/>
      <c r="H102" s="131"/>
      <c r="I102" s="131"/>
      <c r="J102" s="131"/>
      <c r="K102" s="123"/>
    </row>
    <row r="103" spans="1:11" ht="15.75" customHeight="1" x14ac:dyDescent="0.25">
      <c r="A103" s="141" t="s">
        <v>323</v>
      </c>
      <c r="B103" s="136"/>
      <c r="C103" s="137"/>
      <c r="D103" s="124" t="s">
        <v>12</v>
      </c>
      <c r="E103" s="124" t="s">
        <v>16</v>
      </c>
      <c r="F103" s="141" t="s">
        <v>17</v>
      </c>
      <c r="G103" s="136"/>
      <c r="H103" s="137"/>
      <c r="I103" s="141" t="s">
        <v>18</v>
      </c>
      <c r="J103" s="136"/>
      <c r="K103" s="137"/>
    </row>
    <row r="104" spans="1:11" ht="51.75" customHeight="1" x14ac:dyDescent="0.25">
      <c r="A104" s="141" t="s">
        <v>137</v>
      </c>
      <c r="B104" s="136"/>
      <c r="C104" s="137"/>
      <c r="D104" s="124" t="s">
        <v>21</v>
      </c>
      <c r="E104" s="124" t="s">
        <v>33</v>
      </c>
      <c r="F104" s="141" t="s">
        <v>138</v>
      </c>
      <c r="G104" s="136"/>
      <c r="H104" s="137"/>
      <c r="I104" s="141" t="s">
        <v>139</v>
      </c>
      <c r="J104" s="136"/>
      <c r="K104" s="137"/>
    </row>
    <row r="105" spans="1:11" ht="17.100000000000001" customHeight="1" x14ac:dyDescent="0.25">
      <c r="A105" s="138" t="s">
        <v>295</v>
      </c>
      <c r="B105" s="179"/>
      <c r="C105" s="179"/>
      <c r="D105" s="179"/>
      <c r="E105" s="179"/>
      <c r="F105" s="179"/>
      <c r="G105" s="179"/>
      <c r="H105" s="179"/>
      <c r="I105" s="179"/>
      <c r="J105" s="179"/>
      <c r="K105" s="140"/>
    </row>
    <row r="106" spans="1:11" ht="54" customHeight="1" x14ac:dyDescent="0.25">
      <c r="A106" s="138" t="s">
        <v>341</v>
      </c>
      <c r="B106" s="179"/>
      <c r="C106" s="179"/>
      <c r="D106" s="179"/>
      <c r="E106" s="179"/>
      <c r="F106" s="179"/>
      <c r="G106" s="179"/>
      <c r="H106" s="179"/>
      <c r="I106" s="179"/>
      <c r="J106" s="179"/>
      <c r="K106" s="140"/>
    </row>
    <row r="107" spans="1:11" ht="0" hidden="1" customHeight="1" x14ac:dyDescent="0.25">
      <c r="A107" s="116"/>
      <c r="B107" s="131"/>
      <c r="C107" s="131"/>
      <c r="D107" s="131"/>
      <c r="E107" s="131"/>
      <c r="F107" s="131"/>
      <c r="G107" s="131"/>
      <c r="H107" s="131"/>
      <c r="I107" s="131"/>
      <c r="J107" s="131"/>
      <c r="K107" s="123"/>
    </row>
    <row r="108" spans="1:11" ht="15.75" customHeight="1" x14ac:dyDescent="0.25">
      <c r="A108" s="141" t="s">
        <v>323</v>
      </c>
      <c r="B108" s="136"/>
      <c r="C108" s="137"/>
      <c r="D108" s="124" t="s">
        <v>12</v>
      </c>
      <c r="E108" s="124" t="s">
        <v>16</v>
      </c>
      <c r="F108" s="141" t="s">
        <v>17</v>
      </c>
      <c r="G108" s="136"/>
      <c r="H108" s="137"/>
      <c r="I108" s="141" t="s">
        <v>18</v>
      </c>
      <c r="J108" s="136"/>
      <c r="K108" s="137"/>
    </row>
    <row r="109" spans="1:11" ht="36.75" customHeight="1" x14ac:dyDescent="0.25">
      <c r="A109" s="141" t="s">
        <v>142</v>
      </c>
      <c r="B109" s="136"/>
      <c r="C109" s="137"/>
      <c r="D109" s="124" t="s">
        <v>19</v>
      </c>
      <c r="E109" s="124" t="s">
        <v>68</v>
      </c>
      <c r="F109" s="141" t="s">
        <v>68</v>
      </c>
      <c r="G109" s="136"/>
      <c r="H109" s="137"/>
      <c r="I109" s="141" t="s">
        <v>68</v>
      </c>
      <c r="J109" s="136"/>
      <c r="K109" s="137"/>
    </row>
    <row r="110" spans="1:11" ht="17.100000000000001" customHeight="1" x14ac:dyDescent="0.25">
      <c r="A110" s="138" t="s">
        <v>296</v>
      </c>
      <c r="B110" s="179"/>
      <c r="C110" s="179"/>
      <c r="D110" s="179"/>
      <c r="E110" s="179"/>
      <c r="F110" s="179"/>
      <c r="G110" s="179"/>
      <c r="H110" s="179"/>
      <c r="I110" s="179"/>
      <c r="J110" s="179"/>
      <c r="K110" s="140"/>
    </row>
    <row r="111" spans="1:11" ht="110.25" customHeight="1" x14ac:dyDescent="0.25">
      <c r="A111" s="138" t="s">
        <v>342</v>
      </c>
      <c r="B111" s="179"/>
      <c r="C111" s="179"/>
      <c r="D111" s="179"/>
      <c r="E111" s="179"/>
      <c r="F111" s="179"/>
      <c r="G111" s="179"/>
      <c r="H111" s="179"/>
      <c r="I111" s="179"/>
      <c r="J111" s="179"/>
      <c r="K111" s="140"/>
    </row>
    <row r="112" spans="1:11" ht="0" hidden="1" customHeight="1" x14ac:dyDescent="0.25">
      <c r="A112" s="116"/>
      <c r="B112" s="131"/>
      <c r="C112" s="131"/>
      <c r="D112" s="131"/>
      <c r="E112" s="131"/>
      <c r="F112" s="131"/>
      <c r="G112" s="131"/>
      <c r="H112" s="131"/>
      <c r="I112" s="131"/>
      <c r="J112" s="131"/>
      <c r="K112" s="123"/>
    </row>
    <row r="113" spans="1:11" ht="15.75" customHeight="1" x14ac:dyDescent="0.25">
      <c r="A113" s="141" t="s">
        <v>323</v>
      </c>
      <c r="B113" s="136"/>
      <c r="C113" s="137"/>
      <c r="D113" s="124" t="s">
        <v>12</v>
      </c>
      <c r="E113" s="124" t="s">
        <v>16</v>
      </c>
      <c r="F113" s="141" t="s">
        <v>17</v>
      </c>
      <c r="G113" s="136"/>
      <c r="H113" s="137"/>
      <c r="I113" s="141" t="s">
        <v>18</v>
      </c>
      <c r="J113" s="136"/>
      <c r="K113" s="137"/>
    </row>
    <row r="114" spans="1:11" ht="15.75" customHeight="1" x14ac:dyDescent="0.25">
      <c r="A114" s="141" t="s">
        <v>145</v>
      </c>
      <c r="B114" s="136"/>
      <c r="C114" s="137"/>
      <c r="D114" s="124" t="s">
        <v>146</v>
      </c>
      <c r="E114" s="124" t="s">
        <v>147</v>
      </c>
      <c r="F114" s="141"/>
      <c r="G114" s="136"/>
      <c r="H114" s="137"/>
      <c r="I114" s="141"/>
      <c r="J114" s="136"/>
      <c r="K114" s="137"/>
    </row>
    <row r="115" spans="1:11" x14ac:dyDescent="0.25">
      <c r="A115" s="141" t="s">
        <v>148</v>
      </c>
      <c r="B115" s="136"/>
      <c r="C115" s="137"/>
      <c r="D115" s="124" t="s">
        <v>149</v>
      </c>
      <c r="E115" s="124" t="s">
        <v>34</v>
      </c>
      <c r="F115" s="141"/>
      <c r="G115" s="136"/>
      <c r="H115" s="137"/>
      <c r="I115" s="141"/>
      <c r="J115" s="136"/>
      <c r="K115" s="137"/>
    </row>
    <row r="116" spans="1:11" ht="15.75" customHeight="1" x14ac:dyDescent="0.25">
      <c r="A116" s="141" t="s">
        <v>150</v>
      </c>
      <c r="B116" s="136"/>
      <c r="C116" s="137"/>
      <c r="D116" s="124" t="s">
        <v>25</v>
      </c>
      <c r="E116" s="124" t="s">
        <v>34</v>
      </c>
      <c r="F116" s="141"/>
      <c r="G116" s="136"/>
      <c r="H116" s="137"/>
      <c r="I116" s="141"/>
      <c r="J116" s="136"/>
      <c r="K116" s="137"/>
    </row>
    <row r="117" spans="1:11" x14ac:dyDescent="0.25">
      <c r="A117" s="141" t="s">
        <v>151</v>
      </c>
      <c r="B117" s="136"/>
      <c r="C117" s="137"/>
      <c r="D117" s="124" t="s">
        <v>25</v>
      </c>
      <c r="E117" s="124" t="s">
        <v>34</v>
      </c>
      <c r="F117" s="141"/>
      <c r="G117" s="136"/>
      <c r="H117" s="137"/>
      <c r="I117" s="141"/>
      <c r="J117" s="136"/>
      <c r="K117" s="137"/>
    </row>
    <row r="118" spans="1:11" ht="0" hidden="1" customHeight="1" x14ac:dyDescent="0.25">
      <c r="A118" s="116"/>
      <c r="B118" s="131"/>
      <c r="C118" s="131"/>
      <c r="D118" s="131"/>
      <c r="E118" s="131"/>
      <c r="F118" s="131"/>
      <c r="G118" s="131"/>
      <c r="H118" s="131"/>
      <c r="I118" s="131"/>
      <c r="J118" s="131"/>
      <c r="K118" s="123"/>
    </row>
    <row r="119" spans="1:11" ht="17.100000000000001" customHeight="1" x14ac:dyDescent="0.25">
      <c r="A119" s="138" t="s">
        <v>297</v>
      </c>
      <c r="B119" s="179"/>
      <c r="C119" s="179"/>
      <c r="D119" s="179"/>
      <c r="E119" s="179"/>
      <c r="F119" s="179"/>
      <c r="G119" s="179"/>
      <c r="H119" s="179"/>
      <c r="I119" s="179"/>
      <c r="J119" s="179"/>
      <c r="K119" s="140"/>
    </row>
    <row r="120" spans="1:11" ht="62.25" customHeight="1" x14ac:dyDescent="0.25">
      <c r="A120" s="138" t="s">
        <v>343</v>
      </c>
      <c r="B120" s="179"/>
      <c r="C120" s="179"/>
      <c r="D120" s="179"/>
      <c r="E120" s="179"/>
      <c r="F120" s="179"/>
      <c r="G120" s="179"/>
      <c r="H120" s="179"/>
      <c r="I120" s="179"/>
      <c r="J120" s="179"/>
      <c r="K120" s="140"/>
    </row>
    <row r="121" spans="1:11" ht="15.75" customHeight="1" x14ac:dyDescent="0.25">
      <c r="A121" s="141" t="s">
        <v>323</v>
      </c>
      <c r="B121" s="136"/>
      <c r="C121" s="137"/>
      <c r="D121" s="124" t="s">
        <v>12</v>
      </c>
      <c r="E121" s="124" t="s">
        <v>16</v>
      </c>
      <c r="F121" s="141" t="s">
        <v>17</v>
      </c>
      <c r="G121" s="136"/>
      <c r="H121" s="137"/>
      <c r="I121" s="141" t="s">
        <v>18</v>
      </c>
      <c r="J121" s="136"/>
      <c r="K121" s="137"/>
    </row>
    <row r="122" spans="1:11" ht="36.75" customHeight="1" x14ac:dyDescent="0.25">
      <c r="A122" s="141" t="s">
        <v>154</v>
      </c>
      <c r="B122" s="136"/>
      <c r="C122" s="137"/>
      <c r="D122" s="124" t="s">
        <v>21</v>
      </c>
      <c r="E122" s="124" t="s">
        <v>155</v>
      </c>
      <c r="F122" s="141" t="s">
        <v>156</v>
      </c>
      <c r="G122" s="136"/>
      <c r="H122" s="137"/>
      <c r="I122" s="141" t="s">
        <v>156</v>
      </c>
      <c r="J122" s="136"/>
      <c r="K122" s="137"/>
    </row>
    <row r="123" spans="1:11" ht="21.95" customHeight="1" x14ac:dyDescent="0.25">
      <c r="A123" s="138" t="s">
        <v>282</v>
      </c>
      <c r="B123" s="179"/>
      <c r="C123" s="179"/>
      <c r="D123" s="179"/>
      <c r="E123" s="179"/>
      <c r="F123" s="179"/>
      <c r="G123" s="179"/>
      <c r="H123" s="179"/>
      <c r="I123" s="179"/>
      <c r="J123" s="179"/>
      <c r="K123" s="140"/>
    </row>
    <row r="124" spans="1:11" ht="21" customHeight="1" x14ac:dyDescent="0.25">
      <c r="A124" s="138" t="s">
        <v>298</v>
      </c>
      <c r="B124" s="179"/>
      <c r="C124" s="179"/>
      <c r="D124" s="179"/>
      <c r="E124" s="179"/>
      <c r="F124" s="179"/>
      <c r="G124" s="179"/>
      <c r="H124" s="179"/>
      <c r="I124" s="179"/>
      <c r="J124" s="179"/>
      <c r="K124" s="140"/>
    </row>
    <row r="125" spans="1:11" ht="85.5" customHeight="1" x14ac:dyDescent="0.25">
      <c r="A125" s="138" t="s">
        <v>344</v>
      </c>
      <c r="B125" s="179"/>
      <c r="C125" s="179"/>
      <c r="D125" s="179"/>
      <c r="E125" s="179"/>
      <c r="F125" s="179"/>
      <c r="G125" s="179"/>
      <c r="H125" s="179"/>
      <c r="I125" s="179"/>
      <c r="J125" s="179"/>
      <c r="K125" s="140"/>
    </row>
    <row r="126" spans="1:11" ht="0" hidden="1" customHeight="1" x14ac:dyDescent="0.25">
      <c r="A126" s="116"/>
      <c r="B126" s="131"/>
      <c r="C126" s="131"/>
      <c r="D126" s="131"/>
      <c r="E126" s="131"/>
      <c r="F126" s="131"/>
      <c r="G126" s="131"/>
      <c r="H126" s="131"/>
      <c r="I126" s="131"/>
      <c r="J126" s="131"/>
      <c r="K126" s="123"/>
    </row>
    <row r="127" spans="1:11" ht="15.75" customHeight="1" x14ac:dyDescent="0.25">
      <c r="A127" s="141" t="s">
        <v>323</v>
      </c>
      <c r="B127" s="136"/>
      <c r="C127" s="137"/>
      <c r="D127" s="124" t="s">
        <v>12</v>
      </c>
      <c r="E127" s="124" t="s">
        <v>16</v>
      </c>
      <c r="F127" s="141" t="s">
        <v>17</v>
      </c>
      <c r="G127" s="136"/>
      <c r="H127" s="137"/>
      <c r="I127" s="141" t="s">
        <v>18</v>
      </c>
      <c r="J127" s="136"/>
      <c r="K127" s="137"/>
    </row>
    <row r="128" spans="1:11" ht="21" customHeight="1" x14ac:dyDescent="0.25">
      <c r="A128" s="141" t="s">
        <v>159</v>
      </c>
      <c r="B128" s="136"/>
      <c r="C128" s="137"/>
      <c r="D128" s="124" t="s">
        <v>25</v>
      </c>
      <c r="E128" s="124" t="s">
        <v>43</v>
      </c>
      <c r="F128" s="141" t="s">
        <v>43</v>
      </c>
      <c r="G128" s="136"/>
      <c r="H128" s="137"/>
      <c r="I128" s="141" t="s">
        <v>43</v>
      </c>
      <c r="J128" s="136"/>
      <c r="K128" s="137"/>
    </row>
    <row r="129" spans="1:11" ht="19.5" customHeight="1" x14ac:dyDescent="0.25">
      <c r="A129" s="141" t="s">
        <v>160</v>
      </c>
      <c r="B129" s="136"/>
      <c r="C129" s="137"/>
      <c r="D129" s="124" t="s">
        <v>25</v>
      </c>
      <c r="E129" s="124" t="s">
        <v>161</v>
      </c>
      <c r="F129" s="141" t="s">
        <v>162</v>
      </c>
      <c r="G129" s="136"/>
      <c r="H129" s="137"/>
      <c r="I129" s="141" t="s">
        <v>162</v>
      </c>
      <c r="J129" s="136"/>
      <c r="K129" s="137"/>
    </row>
    <row r="130" spans="1:11" ht="39.75" customHeight="1" x14ac:dyDescent="0.25">
      <c r="A130" s="138" t="s">
        <v>299</v>
      </c>
      <c r="B130" s="179"/>
      <c r="C130" s="179"/>
      <c r="D130" s="179"/>
      <c r="E130" s="179"/>
      <c r="F130" s="179"/>
      <c r="G130" s="179"/>
      <c r="H130" s="179"/>
      <c r="I130" s="179"/>
      <c r="J130" s="179"/>
      <c r="K130" s="140"/>
    </row>
    <row r="131" spans="1:11" ht="66" customHeight="1" x14ac:dyDescent="0.25">
      <c r="A131" s="138" t="s">
        <v>345</v>
      </c>
      <c r="B131" s="179"/>
      <c r="C131" s="179"/>
      <c r="D131" s="179"/>
      <c r="E131" s="179"/>
      <c r="F131" s="179"/>
      <c r="G131" s="179"/>
      <c r="H131" s="179"/>
      <c r="I131" s="179"/>
      <c r="J131" s="179"/>
      <c r="K131" s="140"/>
    </row>
    <row r="132" spans="1:11" ht="0" hidden="1" customHeight="1" x14ac:dyDescent="0.25">
      <c r="A132" s="116"/>
      <c r="B132" s="131"/>
      <c r="C132" s="131"/>
      <c r="D132" s="131"/>
      <c r="E132" s="131"/>
      <c r="F132" s="131"/>
      <c r="G132" s="131"/>
      <c r="H132" s="131"/>
      <c r="I132" s="131"/>
      <c r="J132" s="131"/>
      <c r="K132" s="123"/>
    </row>
    <row r="133" spans="1:11" ht="15.75" customHeight="1" x14ac:dyDescent="0.25">
      <c r="A133" s="141" t="s">
        <v>323</v>
      </c>
      <c r="B133" s="136"/>
      <c r="C133" s="137"/>
      <c r="D133" s="124" t="s">
        <v>12</v>
      </c>
      <c r="E133" s="124" t="s">
        <v>16</v>
      </c>
      <c r="F133" s="141" t="s">
        <v>17</v>
      </c>
      <c r="G133" s="136"/>
      <c r="H133" s="137"/>
      <c r="I133" s="141" t="s">
        <v>18</v>
      </c>
      <c r="J133" s="136"/>
      <c r="K133" s="137"/>
    </row>
    <row r="134" spans="1:11" ht="21" customHeight="1" x14ac:dyDescent="0.25">
      <c r="A134" s="141" t="s">
        <v>49</v>
      </c>
      <c r="B134" s="136"/>
      <c r="C134" s="137"/>
      <c r="D134" s="124" t="s">
        <v>21</v>
      </c>
      <c r="E134" s="124" t="s">
        <v>30</v>
      </c>
      <c r="F134" s="141" t="s">
        <v>38</v>
      </c>
      <c r="G134" s="136"/>
      <c r="H134" s="137"/>
      <c r="I134" s="141" t="s">
        <v>38</v>
      </c>
      <c r="J134" s="136"/>
      <c r="K134" s="137"/>
    </row>
    <row r="135" spans="1:11" ht="21.75" customHeight="1" x14ac:dyDescent="0.25">
      <c r="A135" s="138" t="s">
        <v>300</v>
      </c>
      <c r="B135" s="179"/>
      <c r="C135" s="179"/>
      <c r="D135" s="179"/>
      <c r="E135" s="179"/>
      <c r="F135" s="179"/>
      <c r="G135" s="179"/>
      <c r="H135" s="179"/>
      <c r="I135" s="179"/>
      <c r="J135" s="179"/>
      <c r="K135" s="140"/>
    </row>
    <row r="136" spans="1:11" ht="87" customHeight="1" x14ac:dyDescent="0.25">
      <c r="A136" s="138" t="s">
        <v>346</v>
      </c>
      <c r="B136" s="179"/>
      <c r="C136" s="179"/>
      <c r="D136" s="179"/>
      <c r="E136" s="179"/>
      <c r="F136" s="179"/>
      <c r="G136" s="179"/>
      <c r="H136" s="179"/>
      <c r="I136" s="179"/>
      <c r="J136" s="179"/>
      <c r="K136" s="140"/>
    </row>
    <row r="137" spans="1:11" ht="0" hidden="1" customHeight="1" x14ac:dyDescent="0.25">
      <c r="A137" s="116"/>
      <c r="B137" s="131"/>
      <c r="C137" s="131"/>
      <c r="D137" s="131"/>
      <c r="E137" s="131"/>
      <c r="F137" s="131"/>
      <c r="G137" s="131"/>
      <c r="H137" s="131"/>
      <c r="I137" s="131"/>
      <c r="J137" s="131"/>
      <c r="K137" s="123"/>
    </row>
    <row r="138" spans="1:11" ht="15.75" customHeight="1" x14ac:dyDescent="0.25">
      <c r="A138" s="141" t="s">
        <v>323</v>
      </c>
      <c r="B138" s="136"/>
      <c r="C138" s="137"/>
      <c r="D138" s="124" t="s">
        <v>12</v>
      </c>
      <c r="E138" s="124" t="s">
        <v>16</v>
      </c>
      <c r="F138" s="141" t="s">
        <v>17</v>
      </c>
      <c r="G138" s="136"/>
      <c r="H138" s="137"/>
      <c r="I138" s="141" t="s">
        <v>18</v>
      </c>
      <c r="J138" s="136"/>
      <c r="K138" s="137"/>
    </row>
    <row r="139" spans="1:11" ht="19.5" customHeight="1" x14ac:dyDescent="0.25">
      <c r="A139" s="141" t="s">
        <v>49</v>
      </c>
      <c r="B139" s="136"/>
      <c r="C139" s="137"/>
      <c r="D139" s="124" t="s">
        <v>21</v>
      </c>
      <c r="E139" s="124" t="s">
        <v>30</v>
      </c>
      <c r="F139" s="141" t="s">
        <v>30</v>
      </c>
      <c r="G139" s="136"/>
      <c r="H139" s="137"/>
      <c r="I139" s="141" t="s">
        <v>30</v>
      </c>
      <c r="J139" s="136"/>
      <c r="K139" s="137"/>
    </row>
    <row r="140" spans="1:11" ht="0" hidden="1" customHeight="1" x14ac:dyDescent="0.25">
      <c r="A140" s="116"/>
      <c r="B140" s="131"/>
      <c r="C140" s="131"/>
      <c r="D140" s="131"/>
      <c r="E140" s="131"/>
      <c r="F140" s="131"/>
      <c r="G140" s="131"/>
      <c r="H140" s="131"/>
      <c r="I140" s="131"/>
      <c r="J140" s="131"/>
      <c r="K140" s="123"/>
    </row>
    <row r="141" spans="1:11" ht="17.100000000000001" customHeight="1" x14ac:dyDescent="0.25">
      <c r="A141" s="138" t="s">
        <v>301</v>
      </c>
      <c r="B141" s="179"/>
      <c r="C141" s="179"/>
      <c r="D141" s="179"/>
      <c r="E141" s="179"/>
      <c r="F141" s="179"/>
      <c r="G141" s="179"/>
      <c r="H141" s="179"/>
      <c r="I141" s="179"/>
      <c r="J141" s="179"/>
      <c r="K141" s="140"/>
    </row>
    <row r="142" spans="1:11" ht="56.25" customHeight="1" x14ac:dyDescent="0.25">
      <c r="A142" s="138" t="s">
        <v>347</v>
      </c>
      <c r="B142" s="179"/>
      <c r="C142" s="179"/>
      <c r="D142" s="179"/>
      <c r="E142" s="179"/>
      <c r="F142" s="179"/>
      <c r="G142" s="179"/>
      <c r="H142" s="179"/>
      <c r="I142" s="179"/>
      <c r="J142" s="179"/>
      <c r="K142" s="140"/>
    </row>
    <row r="143" spans="1:11" ht="0" hidden="1" customHeight="1" x14ac:dyDescent="0.25">
      <c r="A143" s="116"/>
      <c r="B143" s="131"/>
      <c r="C143" s="131"/>
      <c r="D143" s="131"/>
      <c r="E143" s="131"/>
      <c r="F143" s="131"/>
      <c r="G143" s="131"/>
      <c r="H143" s="131"/>
      <c r="I143" s="131"/>
      <c r="J143" s="131"/>
      <c r="K143" s="123"/>
    </row>
    <row r="144" spans="1:11" ht="15.75" customHeight="1" x14ac:dyDescent="0.25">
      <c r="A144" s="141" t="s">
        <v>323</v>
      </c>
      <c r="B144" s="136"/>
      <c r="C144" s="137"/>
      <c r="D144" s="124" t="s">
        <v>12</v>
      </c>
      <c r="E144" s="124" t="s">
        <v>16</v>
      </c>
      <c r="F144" s="141" t="s">
        <v>17</v>
      </c>
      <c r="G144" s="136"/>
      <c r="H144" s="137"/>
      <c r="I144" s="141" t="s">
        <v>18</v>
      </c>
      <c r="J144" s="136"/>
      <c r="K144" s="137"/>
    </row>
    <row r="145" spans="1:11" ht="33" customHeight="1" x14ac:dyDescent="0.25">
      <c r="A145" s="141" t="s">
        <v>169</v>
      </c>
      <c r="B145" s="136"/>
      <c r="C145" s="137"/>
      <c r="D145" s="124" t="s">
        <v>25</v>
      </c>
      <c r="E145" s="124" t="s">
        <v>37</v>
      </c>
      <c r="F145" s="141" t="s">
        <v>37</v>
      </c>
      <c r="G145" s="136"/>
      <c r="H145" s="137"/>
      <c r="I145" s="141" t="s">
        <v>37</v>
      </c>
      <c r="J145" s="136"/>
      <c r="K145" s="137"/>
    </row>
    <row r="146" spans="1:11" ht="35.25" customHeight="1" x14ac:dyDescent="0.25">
      <c r="A146" s="141" t="s">
        <v>170</v>
      </c>
      <c r="B146" s="136"/>
      <c r="C146" s="137"/>
      <c r="D146" s="124" t="s">
        <v>25</v>
      </c>
      <c r="E146" s="124" t="s">
        <v>66</v>
      </c>
      <c r="F146" s="141" t="s">
        <v>30</v>
      </c>
      <c r="G146" s="136"/>
      <c r="H146" s="137"/>
      <c r="I146" s="141" t="s">
        <v>30</v>
      </c>
      <c r="J146" s="136"/>
      <c r="K146" s="137"/>
    </row>
    <row r="147" spans="1:11" ht="36.75" customHeight="1" x14ac:dyDescent="0.25">
      <c r="A147" s="138" t="s">
        <v>302</v>
      </c>
      <c r="B147" s="179"/>
      <c r="C147" s="179"/>
      <c r="D147" s="179"/>
      <c r="E147" s="179"/>
      <c r="F147" s="179"/>
      <c r="G147" s="179"/>
      <c r="H147" s="179"/>
      <c r="I147" s="179"/>
      <c r="J147" s="179"/>
      <c r="K147" s="140"/>
    </row>
    <row r="148" spans="1:11" ht="95.25" customHeight="1" x14ac:dyDescent="0.25">
      <c r="A148" s="138" t="s">
        <v>348</v>
      </c>
      <c r="B148" s="179"/>
      <c r="C148" s="179"/>
      <c r="D148" s="179"/>
      <c r="E148" s="179"/>
      <c r="F148" s="179"/>
      <c r="G148" s="179"/>
      <c r="H148" s="179"/>
      <c r="I148" s="179"/>
      <c r="J148" s="179"/>
      <c r="K148" s="140"/>
    </row>
    <row r="149" spans="1:11" ht="0" hidden="1" customHeight="1" x14ac:dyDescent="0.25">
      <c r="A149" s="116"/>
      <c r="B149" s="131"/>
      <c r="C149" s="131"/>
      <c r="D149" s="131"/>
      <c r="E149" s="131"/>
      <c r="F149" s="131"/>
      <c r="G149" s="131"/>
      <c r="H149" s="131"/>
      <c r="I149" s="131"/>
      <c r="J149" s="131"/>
      <c r="K149" s="123"/>
    </row>
    <row r="150" spans="1:11" ht="15.75" customHeight="1" x14ac:dyDescent="0.25">
      <c r="A150" s="141" t="s">
        <v>323</v>
      </c>
      <c r="B150" s="136"/>
      <c r="C150" s="137"/>
      <c r="D150" s="124" t="s">
        <v>12</v>
      </c>
      <c r="E150" s="124" t="s">
        <v>16</v>
      </c>
      <c r="F150" s="141" t="s">
        <v>17</v>
      </c>
      <c r="G150" s="136"/>
      <c r="H150" s="137"/>
      <c r="I150" s="141" t="s">
        <v>18</v>
      </c>
      <c r="J150" s="136"/>
      <c r="K150" s="137"/>
    </row>
    <row r="151" spans="1:11" ht="33" customHeight="1" x14ac:dyDescent="0.25">
      <c r="A151" s="141" t="s">
        <v>173</v>
      </c>
      <c r="B151" s="136"/>
      <c r="C151" s="137"/>
      <c r="D151" s="124" t="s">
        <v>21</v>
      </c>
      <c r="E151" s="124" t="s">
        <v>35</v>
      </c>
      <c r="F151" s="141" t="s">
        <v>35</v>
      </c>
      <c r="G151" s="136"/>
      <c r="H151" s="137"/>
      <c r="I151" s="141" t="s">
        <v>35</v>
      </c>
      <c r="J151" s="136"/>
      <c r="K151" s="137"/>
    </row>
    <row r="152" spans="1:11" ht="21" customHeight="1" x14ac:dyDescent="0.25">
      <c r="A152" s="138" t="s">
        <v>303</v>
      </c>
      <c r="B152" s="179"/>
      <c r="C152" s="179"/>
      <c r="D152" s="179"/>
      <c r="E152" s="179"/>
      <c r="F152" s="179"/>
      <c r="G152" s="179"/>
      <c r="H152" s="179"/>
      <c r="I152" s="179"/>
      <c r="J152" s="179"/>
      <c r="K152" s="140"/>
    </row>
    <row r="153" spans="1:11" ht="56.25" customHeight="1" x14ac:dyDescent="0.25">
      <c r="A153" s="138" t="s">
        <v>349</v>
      </c>
      <c r="B153" s="179"/>
      <c r="C153" s="179"/>
      <c r="D153" s="179"/>
      <c r="E153" s="179"/>
      <c r="F153" s="179"/>
      <c r="G153" s="179"/>
      <c r="H153" s="179"/>
      <c r="I153" s="179"/>
      <c r="J153" s="179"/>
      <c r="K153" s="140"/>
    </row>
    <row r="154" spans="1:11" ht="0" hidden="1" customHeight="1" x14ac:dyDescent="0.25">
      <c r="A154" s="116"/>
      <c r="B154" s="131"/>
      <c r="C154" s="131"/>
      <c r="D154" s="131"/>
      <c r="E154" s="131"/>
      <c r="F154" s="131"/>
      <c r="G154" s="131"/>
      <c r="H154" s="131"/>
      <c r="I154" s="131"/>
      <c r="J154" s="131"/>
      <c r="K154" s="123"/>
    </row>
    <row r="155" spans="1:11" ht="15.75" customHeight="1" x14ac:dyDescent="0.25">
      <c r="A155" s="141" t="s">
        <v>323</v>
      </c>
      <c r="B155" s="136"/>
      <c r="C155" s="137"/>
      <c r="D155" s="124" t="s">
        <v>12</v>
      </c>
      <c r="E155" s="124" t="s">
        <v>16</v>
      </c>
      <c r="F155" s="141" t="s">
        <v>17</v>
      </c>
      <c r="G155" s="136"/>
      <c r="H155" s="137"/>
      <c r="I155" s="141" t="s">
        <v>18</v>
      </c>
      <c r="J155" s="136"/>
      <c r="K155" s="137"/>
    </row>
    <row r="156" spans="1:11" ht="25.5" customHeight="1" x14ac:dyDescent="0.25">
      <c r="A156" s="141" t="s">
        <v>176</v>
      </c>
      <c r="B156" s="136"/>
      <c r="C156" s="137"/>
      <c r="D156" s="124" t="s">
        <v>25</v>
      </c>
      <c r="E156" s="124" t="s">
        <v>39</v>
      </c>
      <c r="F156" s="141" t="s">
        <v>39</v>
      </c>
      <c r="G156" s="136"/>
      <c r="H156" s="137"/>
      <c r="I156" s="141" t="s">
        <v>39</v>
      </c>
      <c r="J156" s="136"/>
      <c r="K156" s="137"/>
    </row>
    <row r="157" spans="1:11" ht="17.100000000000001" customHeight="1" x14ac:dyDescent="0.25">
      <c r="A157" s="138" t="s">
        <v>304</v>
      </c>
      <c r="B157" s="179"/>
      <c r="C157" s="179"/>
      <c r="D157" s="179"/>
      <c r="E157" s="179"/>
      <c r="F157" s="179"/>
      <c r="G157" s="179"/>
      <c r="H157" s="179"/>
      <c r="I157" s="179"/>
      <c r="J157" s="179"/>
      <c r="K157" s="140"/>
    </row>
    <row r="158" spans="1:11" ht="52.5" customHeight="1" x14ac:dyDescent="0.25">
      <c r="A158" s="138" t="s">
        <v>350</v>
      </c>
      <c r="B158" s="179"/>
      <c r="C158" s="179"/>
      <c r="D158" s="179"/>
      <c r="E158" s="179"/>
      <c r="F158" s="179"/>
      <c r="G158" s="179"/>
      <c r="H158" s="179"/>
      <c r="I158" s="179"/>
      <c r="J158" s="179"/>
      <c r="K158" s="140"/>
    </row>
    <row r="159" spans="1:11" ht="0" hidden="1" customHeight="1" x14ac:dyDescent="0.25">
      <c r="A159" s="116"/>
      <c r="B159" s="131"/>
      <c r="C159" s="131"/>
      <c r="D159" s="131"/>
      <c r="E159" s="131"/>
      <c r="F159" s="131"/>
      <c r="G159" s="131"/>
      <c r="H159" s="131"/>
      <c r="I159" s="131"/>
      <c r="J159" s="131"/>
      <c r="K159" s="123"/>
    </row>
    <row r="160" spans="1:11" ht="15.75" customHeight="1" x14ac:dyDescent="0.25">
      <c r="A160" s="141" t="s">
        <v>323</v>
      </c>
      <c r="B160" s="136"/>
      <c r="C160" s="137"/>
      <c r="D160" s="124" t="s">
        <v>12</v>
      </c>
      <c r="E160" s="124" t="s">
        <v>16</v>
      </c>
      <c r="F160" s="141" t="s">
        <v>17</v>
      </c>
      <c r="G160" s="136"/>
      <c r="H160" s="137"/>
      <c r="I160" s="141" t="s">
        <v>18</v>
      </c>
      <c r="J160" s="136"/>
      <c r="K160" s="137"/>
    </row>
    <row r="161" spans="1:11" ht="36" customHeight="1" x14ac:dyDescent="0.25">
      <c r="A161" s="141" t="s">
        <v>180</v>
      </c>
      <c r="B161" s="136"/>
      <c r="C161" s="137"/>
      <c r="D161" s="124" t="s">
        <v>21</v>
      </c>
      <c r="E161" s="124" t="s">
        <v>181</v>
      </c>
      <c r="F161" s="141" t="s">
        <v>182</v>
      </c>
      <c r="G161" s="136"/>
      <c r="H161" s="137"/>
      <c r="I161" s="141" t="s">
        <v>182</v>
      </c>
      <c r="J161" s="136"/>
      <c r="K161" s="137"/>
    </row>
    <row r="162" spans="1:11" ht="21.75" customHeight="1" x14ac:dyDescent="0.25">
      <c r="A162" s="141" t="s">
        <v>179</v>
      </c>
      <c r="B162" s="136"/>
      <c r="C162" s="137"/>
      <c r="D162" s="124" t="s">
        <v>25</v>
      </c>
      <c r="E162" s="124" t="s">
        <v>32</v>
      </c>
      <c r="F162" s="141" t="s">
        <v>32</v>
      </c>
      <c r="G162" s="136"/>
      <c r="H162" s="137"/>
      <c r="I162" s="141" t="s">
        <v>32</v>
      </c>
      <c r="J162" s="136"/>
      <c r="K162" s="137"/>
    </row>
    <row r="163" spans="1:11" ht="17.100000000000001" customHeight="1" x14ac:dyDescent="0.25">
      <c r="A163" s="138" t="s">
        <v>305</v>
      </c>
      <c r="B163" s="179"/>
      <c r="C163" s="179"/>
      <c r="D163" s="179"/>
      <c r="E163" s="179"/>
      <c r="F163" s="179"/>
      <c r="G163" s="179"/>
      <c r="H163" s="179"/>
      <c r="I163" s="179"/>
      <c r="J163" s="179"/>
      <c r="K163" s="140"/>
    </row>
    <row r="164" spans="1:11" ht="69" customHeight="1" x14ac:dyDescent="0.25">
      <c r="A164" s="138" t="s">
        <v>351</v>
      </c>
      <c r="B164" s="179"/>
      <c r="C164" s="179"/>
      <c r="D164" s="179"/>
      <c r="E164" s="179"/>
      <c r="F164" s="179"/>
      <c r="G164" s="179"/>
      <c r="H164" s="179"/>
      <c r="I164" s="179"/>
      <c r="J164" s="179"/>
      <c r="K164" s="140"/>
    </row>
    <row r="165" spans="1:11" ht="0" hidden="1" customHeight="1" x14ac:dyDescent="0.25">
      <c r="A165" s="116"/>
      <c r="B165" s="131"/>
      <c r="C165" s="131"/>
      <c r="D165" s="131"/>
      <c r="E165" s="131"/>
      <c r="F165" s="131"/>
      <c r="G165" s="131"/>
      <c r="H165" s="131"/>
      <c r="I165" s="131"/>
      <c r="J165" s="131"/>
      <c r="K165" s="123"/>
    </row>
    <row r="166" spans="1:11" ht="15.75" customHeight="1" x14ac:dyDescent="0.25">
      <c r="A166" s="141" t="s">
        <v>323</v>
      </c>
      <c r="B166" s="136"/>
      <c r="C166" s="137"/>
      <c r="D166" s="124" t="s">
        <v>12</v>
      </c>
      <c r="E166" s="124" t="s">
        <v>16</v>
      </c>
      <c r="F166" s="141" t="s">
        <v>17</v>
      </c>
      <c r="G166" s="136"/>
      <c r="H166" s="137"/>
      <c r="I166" s="141" t="s">
        <v>18</v>
      </c>
      <c r="J166" s="136"/>
      <c r="K166" s="137"/>
    </row>
    <row r="167" spans="1:11" ht="21.75" customHeight="1" x14ac:dyDescent="0.25">
      <c r="A167" s="141" t="s">
        <v>179</v>
      </c>
      <c r="B167" s="136"/>
      <c r="C167" s="137"/>
      <c r="D167" s="124" t="s">
        <v>25</v>
      </c>
      <c r="E167" s="124" t="s">
        <v>77</v>
      </c>
      <c r="F167" s="141" t="s">
        <v>77</v>
      </c>
      <c r="G167" s="136"/>
      <c r="H167" s="137"/>
      <c r="I167" s="141" t="s">
        <v>77</v>
      </c>
      <c r="J167" s="136"/>
      <c r="K167" s="137"/>
    </row>
    <row r="168" spans="1:11" ht="0" hidden="1" customHeight="1" x14ac:dyDescent="0.25">
      <c r="A168" s="116"/>
      <c r="B168" s="131"/>
      <c r="C168" s="131"/>
      <c r="D168" s="131"/>
      <c r="E168" s="131"/>
      <c r="F168" s="131"/>
      <c r="G168" s="131"/>
      <c r="H168" s="131"/>
      <c r="I168" s="131"/>
      <c r="J168" s="131"/>
      <c r="K168" s="123"/>
    </row>
    <row r="169" spans="1:11" ht="6" customHeight="1" x14ac:dyDescent="0.25">
      <c r="A169" s="117"/>
      <c r="B169" s="118"/>
      <c r="C169" s="118"/>
      <c r="D169" s="118"/>
      <c r="E169" s="118"/>
      <c r="F169" s="118"/>
      <c r="G169" s="118"/>
      <c r="H169" s="118"/>
      <c r="I169" s="118"/>
      <c r="J169" s="118"/>
      <c r="K169" s="119"/>
    </row>
    <row r="170" spans="1:11" ht="31.5" customHeight="1" x14ac:dyDescent="0.25">
      <c r="A170" s="122" t="s">
        <v>270</v>
      </c>
      <c r="B170" s="141" t="s">
        <v>186</v>
      </c>
      <c r="C170" s="136"/>
      <c r="D170" s="136"/>
      <c r="E170" s="136"/>
      <c r="F170" s="137"/>
      <c r="G170" s="135" t="s">
        <v>279</v>
      </c>
      <c r="H170" s="136"/>
      <c r="I170" s="136"/>
      <c r="J170" s="137"/>
      <c r="K170" s="124" t="s">
        <v>185</v>
      </c>
    </row>
    <row r="171" spans="1:11" ht="17.100000000000001" customHeight="1" x14ac:dyDescent="0.25">
      <c r="A171" s="138" t="s">
        <v>280</v>
      </c>
      <c r="B171" s="179"/>
      <c r="C171" s="179"/>
      <c r="D171" s="179"/>
      <c r="E171" s="179"/>
      <c r="F171" s="179"/>
      <c r="G171" s="179"/>
      <c r="H171" s="179"/>
      <c r="I171" s="179"/>
      <c r="J171" s="179"/>
      <c r="K171" s="140"/>
    </row>
    <row r="172" spans="1:11" ht="59.25" customHeight="1" x14ac:dyDescent="0.25">
      <c r="A172" s="138" t="s">
        <v>352</v>
      </c>
      <c r="B172" s="179"/>
      <c r="C172" s="179"/>
      <c r="D172" s="179"/>
      <c r="E172" s="179"/>
      <c r="F172" s="179"/>
      <c r="G172" s="179"/>
      <c r="H172" s="179"/>
      <c r="I172" s="179"/>
      <c r="J172" s="179"/>
      <c r="K172" s="140"/>
    </row>
    <row r="173" spans="1:11" ht="15.75" customHeight="1" x14ac:dyDescent="0.25">
      <c r="A173" s="141" t="s">
        <v>322</v>
      </c>
      <c r="B173" s="136"/>
      <c r="C173" s="137"/>
      <c r="D173" s="124" t="s">
        <v>12</v>
      </c>
      <c r="E173" s="124" t="s">
        <v>16</v>
      </c>
      <c r="F173" s="141" t="s">
        <v>17</v>
      </c>
      <c r="G173" s="136"/>
      <c r="H173" s="137"/>
      <c r="I173" s="141" t="s">
        <v>18</v>
      </c>
      <c r="J173" s="136"/>
      <c r="K173" s="137"/>
    </row>
    <row r="174" spans="1:11" ht="37.5" customHeight="1" x14ac:dyDescent="0.25">
      <c r="A174" s="141" t="s">
        <v>365</v>
      </c>
      <c r="B174" s="136"/>
      <c r="C174" s="137"/>
      <c r="D174" s="124" t="s">
        <v>21</v>
      </c>
      <c r="E174" s="124" t="s">
        <v>188</v>
      </c>
      <c r="F174" s="141" t="s">
        <v>188</v>
      </c>
      <c r="G174" s="136"/>
      <c r="H174" s="137"/>
      <c r="I174" s="141" t="s">
        <v>188</v>
      </c>
      <c r="J174" s="136"/>
      <c r="K174" s="137"/>
    </row>
    <row r="175" spans="1:11" ht="17.100000000000001" customHeight="1" x14ac:dyDescent="0.25">
      <c r="A175" s="138" t="s">
        <v>306</v>
      </c>
      <c r="B175" s="179"/>
      <c r="C175" s="179"/>
      <c r="D175" s="179"/>
      <c r="E175" s="179"/>
      <c r="F175" s="179"/>
      <c r="G175" s="179"/>
      <c r="H175" s="179"/>
      <c r="I175" s="179"/>
      <c r="J175" s="179"/>
      <c r="K175" s="140"/>
    </row>
    <row r="176" spans="1:11" ht="88.5" customHeight="1" x14ac:dyDescent="0.25">
      <c r="A176" s="138" t="s">
        <v>353</v>
      </c>
      <c r="B176" s="179"/>
      <c r="C176" s="179"/>
      <c r="D176" s="179"/>
      <c r="E176" s="179"/>
      <c r="F176" s="179"/>
      <c r="G176" s="179"/>
      <c r="H176" s="179"/>
      <c r="I176" s="179"/>
      <c r="J176" s="179"/>
      <c r="K176" s="140"/>
    </row>
    <row r="177" spans="1:11" ht="15.75" customHeight="1" x14ac:dyDescent="0.25">
      <c r="A177" s="141" t="s">
        <v>323</v>
      </c>
      <c r="B177" s="136"/>
      <c r="C177" s="137"/>
      <c r="D177" s="124" t="s">
        <v>12</v>
      </c>
      <c r="E177" s="124" t="s">
        <v>16</v>
      </c>
      <c r="F177" s="141" t="s">
        <v>17</v>
      </c>
      <c r="G177" s="136"/>
      <c r="H177" s="137"/>
      <c r="I177" s="141" t="s">
        <v>18</v>
      </c>
      <c r="J177" s="136"/>
      <c r="K177" s="137"/>
    </row>
    <row r="178" spans="1:11" ht="34.5" customHeight="1" x14ac:dyDescent="0.25">
      <c r="A178" s="141" t="s">
        <v>191</v>
      </c>
      <c r="B178" s="136"/>
      <c r="C178" s="137"/>
      <c r="D178" s="124" t="s">
        <v>21</v>
      </c>
      <c r="E178" s="124" t="s">
        <v>192</v>
      </c>
      <c r="F178" s="141" t="s">
        <v>192</v>
      </c>
      <c r="G178" s="136"/>
      <c r="H178" s="137"/>
      <c r="I178" s="141" t="s">
        <v>192</v>
      </c>
      <c r="J178" s="136"/>
      <c r="K178" s="137"/>
    </row>
    <row r="179" spans="1:11" ht="21.95" customHeight="1" x14ac:dyDescent="0.25">
      <c r="A179" s="138" t="s">
        <v>282</v>
      </c>
      <c r="B179" s="179"/>
      <c r="C179" s="179"/>
      <c r="D179" s="179"/>
      <c r="E179" s="179"/>
      <c r="F179" s="179"/>
      <c r="G179" s="179"/>
      <c r="H179" s="179"/>
      <c r="I179" s="179"/>
      <c r="J179" s="179"/>
      <c r="K179" s="140"/>
    </row>
    <row r="180" spans="1:11" ht="36" customHeight="1" x14ac:dyDescent="0.25">
      <c r="A180" s="138" t="s">
        <v>307</v>
      </c>
      <c r="B180" s="179"/>
      <c r="C180" s="179"/>
      <c r="D180" s="179"/>
      <c r="E180" s="179"/>
      <c r="F180" s="179"/>
      <c r="G180" s="179"/>
      <c r="H180" s="179"/>
      <c r="I180" s="179"/>
      <c r="J180" s="179"/>
      <c r="K180" s="140"/>
    </row>
    <row r="181" spans="1:11" ht="72" customHeight="1" x14ac:dyDescent="0.25">
      <c r="A181" s="138" t="s">
        <v>354</v>
      </c>
      <c r="B181" s="179"/>
      <c r="C181" s="179"/>
      <c r="D181" s="179"/>
      <c r="E181" s="179"/>
      <c r="F181" s="179"/>
      <c r="G181" s="179"/>
      <c r="H181" s="179"/>
      <c r="I181" s="179"/>
      <c r="J181" s="179"/>
      <c r="K181" s="140"/>
    </row>
    <row r="182" spans="1:11" ht="0" hidden="1" customHeight="1" x14ac:dyDescent="0.25">
      <c r="A182" s="116"/>
      <c r="B182" s="131"/>
      <c r="C182" s="131"/>
      <c r="D182" s="131"/>
      <c r="E182" s="131"/>
      <c r="F182" s="131"/>
      <c r="G182" s="131"/>
      <c r="H182" s="131"/>
      <c r="I182" s="131"/>
      <c r="J182" s="131"/>
      <c r="K182" s="123"/>
    </row>
    <row r="183" spans="1:11" ht="15.75" customHeight="1" x14ac:dyDescent="0.25">
      <c r="A183" s="141" t="s">
        <v>271</v>
      </c>
      <c r="B183" s="136"/>
      <c r="C183" s="137"/>
      <c r="D183" s="124" t="s">
        <v>12</v>
      </c>
      <c r="E183" s="124" t="s">
        <v>16</v>
      </c>
      <c r="F183" s="141" t="s">
        <v>17</v>
      </c>
      <c r="G183" s="136"/>
      <c r="H183" s="137"/>
      <c r="I183" s="141" t="s">
        <v>18</v>
      </c>
      <c r="J183" s="136"/>
      <c r="K183" s="137"/>
    </row>
    <row r="184" spans="1:11" ht="31.5" customHeight="1" x14ac:dyDescent="0.25">
      <c r="A184" s="141" t="s">
        <v>195</v>
      </c>
      <c r="B184" s="136"/>
      <c r="C184" s="137"/>
      <c r="D184" s="124" t="s">
        <v>25</v>
      </c>
      <c r="E184" s="124" t="s">
        <v>196</v>
      </c>
      <c r="F184" s="141" t="s">
        <v>197</v>
      </c>
      <c r="G184" s="136"/>
      <c r="H184" s="137"/>
      <c r="I184" s="141" t="s">
        <v>198</v>
      </c>
      <c r="J184" s="136"/>
      <c r="K184" s="137"/>
    </row>
    <row r="185" spans="1:11" ht="20.25" customHeight="1" x14ac:dyDescent="0.25">
      <c r="A185" s="141" t="s">
        <v>199</v>
      </c>
      <c r="B185" s="136"/>
      <c r="C185" s="137"/>
      <c r="D185" s="124" t="s">
        <v>19</v>
      </c>
      <c r="E185" s="124" t="s">
        <v>20</v>
      </c>
      <c r="F185" s="141" t="s">
        <v>20</v>
      </c>
      <c r="G185" s="136"/>
      <c r="H185" s="137"/>
      <c r="I185" s="141" t="s">
        <v>20</v>
      </c>
      <c r="J185" s="136"/>
      <c r="K185" s="137"/>
    </row>
    <row r="186" spans="1:11" ht="17.100000000000001" customHeight="1" x14ac:dyDescent="0.25">
      <c r="A186" s="138" t="s">
        <v>308</v>
      </c>
      <c r="B186" s="179"/>
      <c r="C186" s="179"/>
      <c r="D186" s="179"/>
      <c r="E186" s="179"/>
      <c r="F186" s="179"/>
      <c r="G186" s="179"/>
      <c r="H186" s="179"/>
      <c r="I186" s="179"/>
      <c r="J186" s="179"/>
      <c r="K186" s="140"/>
    </row>
    <row r="187" spans="1:11" ht="71.25" customHeight="1" x14ac:dyDescent="0.25">
      <c r="A187" s="138" t="s">
        <v>354</v>
      </c>
      <c r="B187" s="179"/>
      <c r="C187" s="179"/>
      <c r="D187" s="179"/>
      <c r="E187" s="179"/>
      <c r="F187" s="179"/>
      <c r="G187" s="179"/>
      <c r="H187" s="179"/>
      <c r="I187" s="179"/>
      <c r="J187" s="179"/>
      <c r="K187" s="140"/>
    </row>
    <row r="188" spans="1:11" ht="0" hidden="1" customHeight="1" x14ac:dyDescent="0.25">
      <c r="A188" s="116"/>
      <c r="B188" s="131"/>
      <c r="C188" s="131"/>
      <c r="D188" s="131"/>
      <c r="E188" s="131"/>
      <c r="F188" s="131"/>
      <c r="G188" s="131"/>
      <c r="H188" s="131"/>
      <c r="I188" s="131"/>
      <c r="J188" s="131"/>
      <c r="K188" s="123"/>
    </row>
    <row r="189" spans="1:11" ht="15.75" customHeight="1" x14ac:dyDescent="0.25">
      <c r="A189" s="141" t="s">
        <v>323</v>
      </c>
      <c r="B189" s="136"/>
      <c r="C189" s="137"/>
      <c r="D189" s="124" t="s">
        <v>12</v>
      </c>
      <c r="E189" s="124" t="s">
        <v>16</v>
      </c>
      <c r="F189" s="141" t="s">
        <v>17</v>
      </c>
      <c r="G189" s="136"/>
      <c r="H189" s="137"/>
      <c r="I189" s="141" t="s">
        <v>18</v>
      </c>
      <c r="J189" s="136"/>
      <c r="K189" s="137"/>
    </row>
    <row r="190" spans="1:11" ht="15.75" customHeight="1" x14ac:dyDescent="0.25">
      <c r="A190" s="141" t="s">
        <v>199</v>
      </c>
      <c r="B190" s="136"/>
      <c r="C190" s="137"/>
      <c r="D190" s="124" t="s">
        <v>19</v>
      </c>
      <c r="E190" s="124" t="s">
        <v>20</v>
      </c>
      <c r="F190" s="141" t="s">
        <v>20</v>
      </c>
      <c r="G190" s="136"/>
      <c r="H190" s="137"/>
      <c r="I190" s="141" t="s">
        <v>20</v>
      </c>
      <c r="J190" s="136"/>
      <c r="K190" s="137"/>
    </row>
    <row r="191" spans="1:11" ht="38.25" customHeight="1" x14ac:dyDescent="0.25">
      <c r="A191" s="141" t="s">
        <v>202</v>
      </c>
      <c r="B191" s="136"/>
      <c r="C191" s="137"/>
      <c r="D191" s="124" t="s">
        <v>25</v>
      </c>
      <c r="E191" s="124" t="s">
        <v>203</v>
      </c>
      <c r="F191" s="141" t="s">
        <v>203</v>
      </c>
      <c r="G191" s="136"/>
      <c r="H191" s="137"/>
      <c r="I191" s="141" t="s">
        <v>203</v>
      </c>
      <c r="J191" s="136"/>
      <c r="K191" s="137"/>
    </row>
    <row r="192" spans="1:11" ht="17.100000000000001" customHeight="1" x14ac:dyDescent="0.25">
      <c r="A192" s="138" t="s">
        <v>309</v>
      </c>
      <c r="B192" s="179"/>
      <c r="C192" s="179"/>
      <c r="D192" s="179"/>
      <c r="E192" s="179"/>
      <c r="F192" s="179"/>
      <c r="G192" s="179"/>
      <c r="H192" s="179"/>
      <c r="I192" s="179"/>
      <c r="J192" s="179"/>
      <c r="K192" s="140"/>
    </row>
    <row r="193" spans="1:11" ht="50.25" customHeight="1" x14ac:dyDescent="0.25">
      <c r="A193" s="138" t="s">
        <v>355</v>
      </c>
      <c r="B193" s="179"/>
      <c r="C193" s="179"/>
      <c r="D193" s="179"/>
      <c r="E193" s="179"/>
      <c r="F193" s="179"/>
      <c r="G193" s="179"/>
      <c r="H193" s="179"/>
      <c r="I193" s="179"/>
      <c r="J193" s="179"/>
      <c r="K193" s="140"/>
    </row>
    <row r="194" spans="1:11" ht="0" hidden="1" customHeight="1" x14ac:dyDescent="0.25">
      <c r="A194" s="116"/>
      <c r="B194" s="131"/>
      <c r="C194" s="131"/>
      <c r="D194" s="131"/>
      <c r="E194" s="131"/>
      <c r="F194" s="131"/>
      <c r="G194" s="131"/>
      <c r="H194" s="131"/>
      <c r="I194" s="131"/>
      <c r="J194" s="131"/>
      <c r="K194" s="123"/>
    </row>
    <row r="195" spans="1:11" ht="15.75" customHeight="1" x14ac:dyDescent="0.25">
      <c r="A195" s="141" t="s">
        <v>323</v>
      </c>
      <c r="B195" s="136"/>
      <c r="C195" s="137"/>
      <c r="D195" s="124" t="s">
        <v>12</v>
      </c>
      <c r="E195" s="124" t="s">
        <v>16</v>
      </c>
      <c r="F195" s="141" t="s">
        <v>17</v>
      </c>
      <c r="G195" s="136"/>
      <c r="H195" s="137"/>
      <c r="I195" s="141" t="s">
        <v>18</v>
      </c>
      <c r="J195" s="136"/>
      <c r="K195" s="137"/>
    </row>
    <row r="196" spans="1:11" ht="15.75" customHeight="1" x14ac:dyDescent="0.25">
      <c r="A196" s="141" t="s">
        <v>199</v>
      </c>
      <c r="B196" s="136"/>
      <c r="C196" s="137"/>
      <c r="D196" s="124" t="s">
        <v>19</v>
      </c>
      <c r="E196" s="124" t="s">
        <v>20</v>
      </c>
      <c r="F196" s="141" t="s">
        <v>20</v>
      </c>
      <c r="G196" s="136"/>
      <c r="H196" s="137"/>
      <c r="I196" s="141" t="s">
        <v>20</v>
      </c>
      <c r="J196" s="136"/>
      <c r="K196" s="137"/>
    </row>
    <row r="197" spans="1:11" ht="33" customHeight="1" x14ac:dyDescent="0.25">
      <c r="A197" s="141" t="s">
        <v>206</v>
      </c>
      <c r="B197" s="136"/>
      <c r="C197" s="137"/>
      <c r="D197" s="124" t="s">
        <v>21</v>
      </c>
      <c r="E197" s="124" t="s">
        <v>207</v>
      </c>
      <c r="F197" s="141" t="s">
        <v>207</v>
      </c>
      <c r="G197" s="136"/>
      <c r="H197" s="137"/>
      <c r="I197" s="141" t="s">
        <v>208</v>
      </c>
      <c r="J197" s="136"/>
      <c r="K197" s="137"/>
    </row>
    <row r="198" spans="1:11" ht="0" hidden="1" customHeight="1" x14ac:dyDescent="0.25">
      <c r="A198" s="116"/>
      <c r="B198" s="131"/>
      <c r="C198" s="131"/>
      <c r="D198" s="131"/>
      <c r="E198" s="131"/>
      <c r="F198" s="131"/>
      <c r="G198" s="131"/>
      <c r="H198" s="131"/>
      <c r="I198" s="131"/>
      <c r="J198" s="131"/>
      <c r="K198" s="123"/>
    </row>
    <row r="199" spans="1:11" ht="17.100000000000001" customHeight="1" x14ac:dyDescent="0.25">
      <c r="A199" s="138" t="s">
        <v>310</v>
      </c>
      <c r="B199" s="179"/>
      <c r="C199" s="179"/>
      <c r="D199" s="179"/>
      <c r="E199" s="179"/>
      <c r="F199" s="179"/>
      <c r="G199" s="179"/>
      <c r="H199" s="179"/>
      <c r="I199" s="179"/>
      <c r="J199" s="179"/>
      <c r="K199" s="140"/>
    </row>
    <row r="200" spans="1:11" ht="92.25" customHeight="1" x14ac:dyDescent="0.25">
      <c r="A200" s="138" t="s">
        <v>356</v>
      </c>
      <c r="B200" s="179"/>
      <c r="C200" s="179"/>
      <c r="D200" s="179"/>
      <c r="E200" s="179"/>
      <c r="F200" s="179"/>
      <c r="G200" s="179"/>
      <c r="H200" s="179"/>
      <c r="I200" s="179"/>
      <c r="J200" s="179"/>
      <c r="K200" s="140"/>
    </row>
    <row r="201" spans="1:11" ht="0" hidden="1" customHeight="1" x14ac:dyDescent="0.25">
      <c r="A201" s="116"/>
      <c r="B201" s="131"/>
      <c r="C201" s="131"/>
      <c r="D201" s="131"/>
      <c r="E201" s="131"/>
      <c r="F201" s="131"/>
      <c r="G201" s="131"/>
      <c r="H201" s="131"/>
      <c r="I201" s="131"/>
      <c r="J201" s="131"/>
      <c r="K201" s="123"/>
    </row>
    <row r="202" spans="1:11" ht="15.75" customHeight="1" x14ac:dyDescent="0.25">
      <c r="A202" s="141" t="s">
        <v>323</v>
      </c>
      <c r="B202" s="136"/>
      <c r="C202" s="137"/>
      <c r="D202" s="124" t="s">
        <v>12</v>
      </c>
      <c r="E202" s="124" t="s">
        <v>16</v>
      </c>
      <c r="F202" s="141" t="s">
        <v>17</v>
      </c>
      <c r="G202" s="136"/>
      <c r="H202" s="137"/>
      <c r="I202" s="141" t="s">
        <v>18</v>
      </c>
      <c r="J202" s="136"/>
      <c r="K202" s="137"/>
    </row>
    <row r="203" spans="1:11" ht="19.5" customHeight="1" x14ac:dyDescent="0.25">
      <c r="A203" s="141" t="s">
        <v>211</v>
      </c>
      <c r="B203" s="136"/>
      <c r="C203" s="137"/>
      <c r="D203" s="124" t="s">
        <v>21</v>
      </c>
      <c r="E203" s="124" t="s">
        <v>212</v>
      </c>
      <c r="F203" s="141" t="s">
        <v>212</v>
      </c>
      <c r="G203" s="136"/>
      <c r="H203" s="137"/>
      <c r="I203" s="141" t="s">
        <v>212</v>
      </c>
      <c r="J203" s="136"/>
      <c r="K203" s="137"/>
    </row>
    <row r="204" spans="1:11" ht="42.75" customHeight="1" x14ac:dyDescent="0.25">
      <c r="A204" s="138" t="s">
        <v>311</v>
      </c>
      <c r="B204" s="179"/>
      <c r="C204" s="179"/>
      <c r="D204" s="179"/>
      <c r="E204" s="179"/>
      <c r="F204" s="179"/>
      <c r="G204" s="179"/>
      <c r="H204" s="179"/>
      <c r="I204" s="179"/>
      <c r="J204" s="179"/>
      <c r="K204" s="140"/>
    </row>
    <row r="205" spans="1:11" ht="113.25" customHeight="1" x14ac:dyDescent="0.25">
      <c r="A205" s="138" t="s">
        <v>357</v>
      </c>
      <c r="B205" s="179"/>
      <c r="C205" s="179"/>
      <c r="D205" s="179"/>
      <c r="E205" s="179"/>
      <c r="F205" s="179"/>
      <c r="G205" s="179"/>
      <c r="H205" s="179"/>
      <c r="I205" s="179"/>
      <c r="J205" s="179"/>
      <c r="K205" s="140"/>
    </row>
    <row r="206" spans="1:11" ht="6" customHeight="1" x14ac:dyDescent="0.25">
      <c r="A206" s="116"/>
      <c r="B206" s="131"/>
      <c r="C206" s="131"/>
      <c r="D206" s="131"/>
      <c r="E206" s="131"/>
      <c r="F206" s="131"/>
      <c r="G206" s="131"/>
      <c r="H206" s="131"/>
      <c r="I206" s="131"/>
      <c r="J206" s="131"/>
      <c r="K206" s="123"/>
    </row>
    <row r="207" spans="1:11" ht="15.75" customHeight="1" x14ac:dyDescent="0.25">
      <c r="A207" s="141" t="s">
        <v>323</v>
      </c>
      <c r="B207" s="136"/>
      <c r="C207" s="137"/>
      <c r="D207" s="124" t="s">
        <v>12</v>
      </c>
      <c r="E207" s="124" t="s">
        <v>16</v>
      </c>
      <c r="F207" s="141" t="s">
        <v>17</v>
      </c>
      <c r="G207" s="136"/>
      <c r="H207" s="137"/>
      <c r="I207" s="141" t="s">
        <v>18</v>
      </c>
      <c r="J207" s="136"/>
      <c r="K207" s="137"/>
    </row>
    <row r="208" spans="1:11" ht="15.75" customHeight="1" x14ac:dyDescent="0.25">
      <c r="A208" s="141" t="s">
        <v>215</v>
      </c>
      <c r="B208" s="136"/>
      <c r="C208" s="137"/>
      <c r="D208" s="124" t="s">
        <v>21</v>
      </c>
      <c r="E208" s="124" t="s">
        <v>34</v>
      </c>
      <c r="F208" s="141" t="s">
        <v>34</v>
      </c>
      <c r="G208" s="136"/>
      <c r="H208" s="137"/>
      <c r="I208" s="141" t="s">
        <v>34</v>
      </c>
      <c r="J208" s="136"/>
      <c r="K208" s="137"/>
    </row>
    <row r="209" spans="1:11" ht="36" customHeight="1" x14ac:dyDescent="0.25">
      <c r="A209" s="138" t="s">
        <v>312</v>
      </c>
      <c r="B209" s="179"/>
      <c r="C209" s="179"/>
      <c r="D209" s="179"/>
      <c r="E209" s="179"/>
      <c r="F209" s="179"/>
      <c r="G209" s="179"/>
      <c r="H209" s="179"/>
      <c r="I209" s="179"/>
      <c r="J209" s="179"/>
      <c r="K209" s="140"/>
    </row>
    <row r="210" spans="1:11" ht="81.75" customHeight="1" x14ac:dyDescent="0.25">
      <c r="A210" s="138" t="s">
        <v>358</v>
      </c>
      <c r="B210" s="179"/>
      <c r="C210" s="179"/>
      <c r="D210" s="179"/>
      <c r="E210" s="179"/>
      <c r="F210" s="179"/>
      <c r="G210" s="179"/>
      <c r="H210" s="179"/>
      <c r="I210" s="179"/>
      <c r="J210" s="179"/>
      <c r="K210" s="140"/>
    </row>
    <row r="211" spans="1:11" ht="0" hidden="1" customHeight="1" x14ac:dyDescent="0.25">
      <c r="A211" s="116"/>
      <c r="B211" s="131"/>
      <c r="C211" s="131"/>
      <c r="D211" s="131"/>
      <c r="E211" s="131"/>
      <c r="F211" s="131"/>
      <c r="G211" s="131"/>
      <c r="H211" s="131"/>
      <c r="I211" s="131"/>
      <c r="J211" s="131"/>
      <c r="K211" s="123"/>
    </row>
    <row r="212" spans="1:11" ht="15.75" customHeight="1" x14ac:dyDescent="0.25">
      <c r="A212" s="141" t="s">
        <v>323</v>
      </c>
      <c r="B212" s="136"/>
      <c r="C212" s="137"/>
      <c r="D212" s="124" t="s">
        <v>12</v>
      </c>
      <c r="E212" s="124" t="s">
        <v>16</v>
      </c>
      <c r="F212" s="141" t="s">
        <v>17</v>
      </c>
      <c r="G212" s="136"/>
      <c r="H212" s="137"/>
      <c r="I212" s="141" t="s">
        <v>18</v>
      </c>
      <c r="J212" s="136"/>
      <c r="K212" s="137"/>
    </row>
    <row r="213" spans="1:11" ht="21" customHeight="1" x14ac:dyDescent="0.25">
      <c r="A213" s="141" t="s">
        <v>215</v>
      </c>
      <c r="B213" s="136"/>
      <c r="C213" s="137"/>
      <c r="D213" s="124" t="s">
        <v>21</v>
      </c>
      <c r="E213" s="124" t="s">
        <v>34</v>
      </c>
      <c r="F213" s="141" t="s">
        <v>34</v>
      </c>
      <c r="G213" s="136"/>
      <c r="H213" s="137"/>
      <c r="I213" s="141" t="s">
        <v>34</v>
      </c>
      <c r="J213" s="136"/>
      <c r="K213" s="137"/>
    </row>
    <row r="214" spans="1:11" ht="17.100000000000001" customHeight="1" x14ac:dyDescent="0.25">
      <c r="A214" s="138" t="s">
        <v>313</v>
      </c>
      <c r="B214" s="179"/>
      <c r="C214" s="179"/>
      <c r="D214" s="179"/>
      <c r="E214" s="179"/>
      <c r="F214" s="179"/>
      <c r="G214" s="179"/>
      <c r="H214" s="179"/>
      <c r="I214" s="179"/>
      <c r="J214" s="179"/>
      <c r="K214" s="140"/>
    </row>
    <row r="215" spans="1:11" ht="63" customHeight="1" x14ac:dyDescent="0.25">
      <c r="A215" s="138" t="s">
        <v>359</v>
      </c>
      <c r="B215" s="179"/>
      <c r="C215" s="179"/>
      <c r="D215" s="179"/>
      <c r="E215" s="179"/>
      <c r="F215" s="179"/>
      <c r="G215" s="179"/>
      <c r="H215" s="179"/>
      <c r="I215" s="179"/>
      <c r="J215" s="179"/>
      <c r="K215" s="140"/>
    </row>
    <row r="216" spans="1:11" ht="3" customHeight="1" x14ac:dyDescent="0.25">
      <c r="A216" s="116"/>
      <c r="B216" s="131"/>
      <c r="C216" s="131"/>
      <c r="D216" s="131"/>
      <c r="E216" s="131"/>
      <c r="F216" s="131"/>
      <c r="G216" s="131"/>
      <c r="H216" s="131"/>
      <c r="I216" s="131"/>
      <c r="J216" s="131"/>
      <c r="K216" s="123"/>
    </row>
    <row r="217" spans="1:11" ht="15.75" customHeight="1" x14ac:dyDescent="0.25">
      <c r="A217" s="141" t="s">
        <v>323</v>
      </c>
      <c r="B217" s="136"/>
      <c r="C217" s="137"/>
      <c r="D217" s="124" t="s">
        <v>12</v>
      </c>
      <c r="E217" s="124" t="s">
        <v>16</v>
      </c>
      <c r="F217" s="141" t="s">
        <v>17</v>
      </c>
      <c r="G217" s="136"/>
      <c r="H217" s="137"/>
      <c r="I217" s="141" t="s">
        <v>18</v>
      </c>
      <c r="J217" s="136"/>
      <c r="K217" s="137"/>
    </row>
    <row r="218" spans="1:11" ht="17.25" customHeight="1" x14ac:dyDescent="0.25">
      <c r="A218" s="141" t="s">
        <v>220</v>
      </c>
      <c r="B218" s="136"/>
      <c r="C218" s="137"/>
      <c r="D218" s="124" t="s">
        <v>25</v>
      </c>
      <c r="E218" s="124" t="s">
        <v>221</v>
      </c>
      <c r="F218" s="141" t="s">
        <v>222</v>
      </c>
      <c r="G218" s="136"/>
      <c r="H218" s="137"/>
      <c r="I218" s="141" t="s">
        <v>223</v>
      </c>
      <c r="J218" s="136"/>
      <c r="K218" s="137"/>
    </row>
    <row r="219" spans="1:11" ht="17.100000000000001" customHeight="1" x14ac:dyDescent="0.25">
      <c r="A219" s="138" t="s">
        <v>314</v>
      </c>
      <c r="B219" s="179"/>
      <c r="C219" s="179"/>
      <c r="D219" s="179"/>
      <c r="E219" s="179"/>
      <c r="F219" s="179"/>
      <c r="G219" s="179"/>
      <c r="H219" s="179"/>
      <c r="I219" s="179"/>
      <c r="J219" s="179"/>
      <c r="K219" s="140"/>
    </row>
    <row r="220" spans="1:11" ht="53.25" customHeight="1" x14ac:dyDescent="0.25">
      <c r="A220" s="138" t="s">
        <v>360</v>
      </c>
      <c r="B220" s="179"/>
      <c r="C220" s="179"/>
      <c r="D220" s="179"/>
      <c r="E220" s="179"/>
      <c r="F220" s="179"/>
      <c r="G220" s="179"/>
      <c r="H220" s="179"/>
      <c r="I220" s="179"/>
      <c r="J220" s="179"/>
      <c r="K220" s="140"/>
    </row>
    <row r="221" spans="1:11" ht="0" hidden="1" customHeight="1" x14ac:dyDescent="0.25">
      <c r="A221" s="116"/>
      <c r="B221" s="131"/>
      <c r="C221" s="131"/>
      <c r="D221" s="131"/>
      <c r="E221" s="131"/>
      <c r="F221" s="131"/>
      <c r="G221" s="131"/>
      <c r="H221" s="131"/>
      <c r="I221" s="131"/>
      <c r="J221" s="131"/>
      <c r="K221" s="123"/>
    </row>
    <row r="222" spans="1:11" ht="15.75" customHeight="1" x14ac:dyDescent="0.25">
      <c r="A222" s="141" t="s">
        <v>323</v>
      </c>
      <c r="B222" s="136"/>
      <c r="C222" s="137"/>
      <c r="D222" s="124" t="s">
        <v>12</v>
      </c>
      <c r="E222" s="124" t="s">
        <v>16</v>
      </c>
      <c r="F222" s="141" t="s">
        <v>17</v>
      </c>
      <c r="G222" s="136"/>
      <c r="H222" s="137"/>
      <c r="I222" s="141" t="s">
        <v>18</v>
      </c>
      <c r="J222" s="136"/>
      <c r="K222" s="137"/>
    </row>
    <row r="223" spans="1:11" ht="38.25" customHeight="1" x14ac:dyDescent="0.25">
      <c r="A223" s="141" t="s">
        <v>226</v>
      </c>
      <c r="B223" s="136"/>
      <c r="C223" s="137"/>
      <c r="D223" s="124" t="s">
        <v>21</v>
      </c>
      <c r="E223" s="124" t="s">
        <v>227</v>
      </c>
      <c r="F223" s="141" t="s">
        <v>228</v>
      </c>
      <c r="G223" s="136"/>
      <c r="H223" s="137"/>
      <c r="I223" s="141" t="s">
        <v>228</v>
      </c>
      <c r="J223" s="136"/>
      <c r="K223" s="137"/>
    </row>
    <row r="224" spans="1:11" ht="0" hidden="1" customHeight="1" x14ac:dyDescent="0.25">
      <c r="A224" s="116"/>
      <c r="B224" s="131"/>
      <c r="C224" s="131"/>
      <c r="D224" s="131"/>
      <c r="E224" s="131"/>
      <c r="F224" s="131"/>
      <c r="G224" s="131"/>
      <c r="H224" s="131"/>
      <c r="I224" s="131"/>
      <c r="J224" s="131"/>
      <c r="K224" s="123"/>
    </row>
    <row r="225" spans="1:11" ht="17.100000000000001" customHeight="1" x14ac:dyDescent="0.25">
      <c r="A225" s="138" t="s">
        <v>315</v>
      </c>
      <c r="B225" s="179"/>
      <c r="C225" s="179"/>
      <c r="D225" s="179"/>
      <c r="E225" s="179"/>
      <c r="F225" s="179"/>
      <c r="G225" s="179"/>
      <c r="H225" s="179"/>
      <c r="I225" s="179"/>
      <c r="J225" s="179"/>
      <c r="K225" s="140"/>
    </row>
    <row r="226" spans="1:11" ht="73.5" customHeight="1" x14ac:dyDescent="0.25">
      <c r="A226" s="138" t="s">
        <v>361</v>
      </c>
      <c r="B226" s="179"/>
      <c r="C226" s="179"/>
      <c r="D226" s="179"/>
      <c r="E226" s="179"/>
      <c r="F226" s="179"/>
      <c r="G226" s="179"/>
      <c r="H226" s="179"/>
      <c r="I226" s="179"/>
      <c r="J226" s="179"/>
      <c r="K226" s="140"/>
    </row>
    <row r="227" spans="1:11" ht="0" hidden="1" customHeight="1" x14ac:dyDescent="0.25">
      <c r="A227" s="116"/>
      <c r="B227" s="131"/>
      <c r="C227" s="131"/>
      <c r="D227" s="131"/>
      <c r="E227" s="131"/>
      <c r="F227" s="131"/>
      <c r="G227" s="131"/>
      <c r="H227" s="131"/>
      <c r="I227" s="131"/>
      <c r="J227" s="131"/>
      <c r="K227" s="123"/>
    </row>
    <row r="228" spans="1:11" ht="15.75" customHeight="1" x14ac:dyDescent="0.25">
      <c r="A228" s="141" t="s">
        <v>323</v>
      </c>
      <c r="B228" s="136"/>
      <c r="C228" s="137"/>
      <c r="D228" s="124" t="s">
        <v>12</v>
      </c>
      <c r="E228" s="124" t="s">
        <v>16</v>
      </c>
      <c r="F228" s="141" t="s">
        <v>17</v>
      </c>
      <c r="G228" s="136"/>
      <c r="H228" s="137"/>
      <c r="I228" s="141" t="s">
        <v>18</v>
      </c>
      <c r="J228" s="136"/>
      <c r="K228" s="137"/>
    </row>
    <row r="229" spans="1:11" ht="35.25" customHeight="1" x14ac:dyDescent="0.25">
      <c r="A229" s="141" t="s">
        <v>231</v>
      </c>
      <c r="B229" s="136"/>
      <c r="C229" s="137"/>
      <c r="D229" s="124" t="s">
        <v>21</v>
      </c>
      <c r="E229" s="124" t="s">
        <v>232</v>
      </c>
      <c r="F229" s="141" t="s">
        <v>232</v>
      </c>
      <c r="G229" s="136"/>
      <c r="H229" s="137"/>
      <c r="I229" s="141" t="s">
        <v>232</v>
      </c>
      <c r="J229" s="136"/>
      <c r="K229" s="137"/>
    </row>
    <row r="230" spans="1:11" ht="36" customHeight="1" x14ac:dyDescent="0.25">
      <c r="A230" s="141" t="s">
        <v>233</v>
      </c>
      <c r="B230" s="136"/>
      <c r="C230" s="137"/>
      <c r="D230" s="124" t="s">
        <v>21</v>
      </c>
      <c r="E230" s="124" t="s">
        <v>234</v>
      </c>
      <c r="F230" s="141" t="s">
        <v>234</v>
      </c>
      <c r="G230" s="136"/>
      <c r="H230" s="137"/>
      <c r="I230" s="141" t="s">
        <v>234</v>
      </c>
      <c r="J230" s="136"/>
      <c r="K230" s="137"/>
    </row>
    <row r="231" spans="1:11" ht="17.100000000000001" customHeight="1" x14ac:dyDescent="0.25">
      <c r="A231" s="138" t="s">
        <v>316</v>
      </c>
      <c r="B231" s="179"/>
      <c r="C231" s="179"/>
      <c r="D231" s="179"/>
      <c r="E231" s="179"/>
      <c r="F231" s="179"/>
      <c r="G231" s="179"/>
      <c r="H231" s="179"/>
      <c r="I231" s="179"/>
      <c r="J231" s="179"/>
      <c r="K231" s="140"/>
    </row>
    <row r="232" spans="1:11" ht="66.75" customHeight="1" x14ac:dyDescent="0.25">
      <c r="A232" s="138" t="s">
        <v>361</v>
      </c>
      <c r="B232" s="179"/>
      <c r="C232" s="179"/>
      <c r="D232" s="179"/>
      <c r="E232" s="179"/>
      <c r="F232" s="179"/>
      <c r="G232" s="179"/>
      <c r="H232" s="179"/>
      <c r="I232" s="179"/>
      <c r="J232" s="179"/>
      <c r="K232" s="140"/>
    </row>
    <row r="233" spans="1:11" ht="0" hidden="1" customHeight="1" x14ac:dyDescent="0.25">
      <c r="A233" s="116"/>
      <c r="B233" s="131"/>
      <c r="C233" s="131"/>
      <c r="D233" s="131"/>
      <c r="E233" s="131"/>
      <c r="F233" s="131"/>
      <c r="G233" s="131"/>
      <c r="H233" s="131"/>
      <c r="I233" s="131"/>
      <c r="J233" s="131"/>
      <c r="K233" s="123"/>
    </row>
    <row r="234" spans="1:11" ht="15.75" customHeight="1" x14ac:dyDescent="0.25">
      <c r="A234" s="141" t="s">
        <v>323</v>
      </c>
      <c r="B234" s="136"/>
      <c r="C234" s="137"/>
      <c r="D234" s="124" t="s">
        <v>12</v>
      </c>
      <c r="E234" s="124" t="s">
        <v>16</v>
      </c>
      <c r="F234" s="141" t="s">
        <v>17</v>
      </c>
      <c r="G234" s="136"/>
      <c r="H234" s="137"/>
      <c r="I234" s="141" t="s">
        <v>18</v>
      </c>
      <c r="J234" s="136"/>
      <c r="K234" s="137"/>
    </row>
    <row r="235" spans="1:11" ht="36" customHeight="1" x14ac:dyDescent="0.25">
      <c r="A235" s="141" t="s">
        <v>237</v>
      </c>
      <c r="B235" s="136"/>
      <c r="C235" s="137"/>
      <c r="D235" s="124" t="s">
        <v>21</v>
      </c>
      <c r="E235" s="124" t="s">
        <v>238</v>
      </c>
      <c r="F235" s="141" t="s">
        <v>238</v>
      </c>
      <c r="G235" s="136"/>
      <c r="H235" s="137"/>
      <c r="I235" s="141" t="s">
        <v>239</v>
      </c>
      <c r="J235" s="136"/>
      <c r="K235" s="137"/>
    </row>
    <row r="236" spans="1:11" ht="17.100000000000001" customHeight="1" x14ac:dyDescent="0.25">
      <c r="A236" s="138" t="s">
        <v>317</v>
      </c>
      <c r="B236" s="179"/>
      <c r="C236" s="179"/>
      <c r="D236" s="179"/>
      <c r="E236" s="179"/>
      <c r="F236" s="179"/>
      <c r="G236" s="179"/>
      <c r="H236" s="179"/>
      <c r="I236" s="179"/>
      <c r="J236" s="179"/>
      <c r="K236" s="140"/>
    </row>
    <row r="237" spans="1:11" ht="64.5" customHeight="1" x14ac:dyDescent="0.25">
      <c r="A237" s="138" t="s">
        <v>361</v>
      </c>
      <c r="B237" s="139"/>
      <c r="C237" s="139"/>
      <c r="D237" s="139"/>
      <c r="E237" s="139"/>
      <c r="F237" s="139"/>
      <c r="G237" s="139"/>
      <c r="H237" s="139"/>
      <c r="I237" s="139"/>
      <c r="J237" s="139"/>
      <c r="K237" s="140"/>
    </row>
    <row r="238" spans="1:11" ht="10.5" customHeight="1" x14ac:dyDescent="0.25">
      <c r="A238" s="116"/>
      <c r="B238" s="120"/>
      <c r="C238" s="120"/>
      <c r="D238" s="120"/>
      <c r="E238" s="120"/>
      <c r="F238" s="120"/>
      <c r="G238" s="120"/>
      <c r="H238" s="120"/>
      <c r="I238" s="120"/>
      <c r="J238" s="120"/>
      <c r="K238" s="123"/>
    </row>
    <row r="239" spans="1:11" x14ac:dyDescent="0.25">
      <c r="A239" s="141" t="s">
        <v>323</v>
      </c>
      <c r="B239" s="136"/>
      <c r="C239" s="137"/>
      <c r="D239" s="124" t="s">
        <v>12</v>
      </c>
      <c r="E239" s="124" t="s">
        <v>16</v>
      </c>
      <c r="F239" s="141" t="s">
        <v>17</v>
      </c>
      <c r="G239" s="136"/>
      <c r="H239" s="137"/>
      <c r="I239" s="141" t="s">
        <v>18</v>
      </c>
      <c r="J239" s="136"/>
      <c r="K239" s="137"/>
    </row>
    <row r="240" spans="1:11" ht="50.25" customHeight="1" x14ac:dyDescent="0.25">
      <c r="A240" s="141" t="s">
        <v>231</v>
      </c>
      <c r="B240" s="136"/>
      <c r="C240" s="137"/>
      <c r="D240" s="124" t="s">
        <v>21</v>
      </c>
      <c r="E240" s="124" t="s">
        <v>87</v>
      </c>
      <c r="F240" s="141" t="s">
        <v>87</v>
      </c>
      <c r="G240" s="136"/>
      <c r="H240" s="137"/>
      <c r="I240" s="141" t="s">
        <v>35</v>
      </c>
      <c r="J240" s="136"/>
      <c r="K240" s="137"/>
    </row>
    <row r="241" spans="1:11" ht="10.5" customHeight="1" x14ac:dyDescent="0.25">
      <c r="A241" s="121"/>
      <c r="B241" s="121"/>
      <c r="C241" s="121"/>
      <c r="D241" s="121"/>
      <c r="E241" s="121"/>
      <c r="F241" s="121"/>
      <c r="G241" s="121"/>
      <c r="H241" s="121"/>
      <c r="I241" s="121"/>
      <c r="J241" s="121"/>
      <c r="K241" s="121"/>
    </row>
    <row r="242" spans="1:11" s="129" customFormat="1" ht="383.25" customHeight="1" x14ac:dyDescent="0.25">
      <c r="A242" s="135" t="s">
        <v>318</v>
      </c>
      <c r="B242" s="136"/>
      <c r="C242" s="136"/>
      <c r="D242" s="136"/>
      <c r="E242" s="136"/>
      <c r="F242" s="136"/>
      <c r="G242" s="136"/>
      <c r="H242" s="136"/>
      <c r="I242" s="136"/>
      <c r="J242" s="136"/>
      <c r="K242" s="137"/>
    </row>
    <row r="243" spans="1:11" ht="9" customHeight="1" x14ac:dyDescent="0.25">
      <c r="A243" s="131"/>
      <c r="B243" s="131"/>
      <c r="C243" s="131"/>
      <c r="D243" s="131"/>
      <c r="E243" s="131"/>
      <c r="F243" s="131"/>
      <c r="G243" s="131"/>
      <c r="H243" s="131"/>
      <c r="I243" s="131"/>
      <c r="J243" s="131"/>
      <c r="K243" s="131"/>
    </row>
    <row r="244" spans="1:11" s="129" customFormat="1" ht="57" customHeight="1" x14ac:dyDescent="0.25">
      <c r="A244" s="135" t="s">
        <v>324</v>
      </c>
      <c r="B244" s="136"/>
      <c r="C244" s="136"/>
      <c r="D244" s="136"/>
      <c r="E244" s="136"/>
      <c r="F244" s="136"/>
      <c r="G244" s="136"/>
      <c r="H244" s="136"/>
      <c r="I244" s="136"/>
      <c r="J244" s="136"/>
      <c r="K244" s="137"/>
    </row>
    <row r="245" spans="1:11" s="129" customFormat="1" ht="5.0999999999999996" customHeight="1" x14ac:dyDescent="0.25">
      <c r="A245" s="131"/>
      <c r="B245" s="131"/>
      <c r="C245" s="131"/>
      <c r="D245" s="131"/>
      <c r="E245" s="131"/>
      <c r="F245" s="131"/>
      <c r="G245" s="131"/>
      <c r="H245" s="131"/>
      <c r="I245" s="131"/>
      <c r="J245" s="131"/>
      <c r="K245" s="131"/>
    </row>
    <row r="246" spans="1:11" s="129" customFormat="1" ht="78" customHeight="1" x14ac:dyDescent="0.25">
      <c r="A246" s="135" t="s">
        <v>319</v>
      </c>
      <c r="B246" s="136"/>
      <c r="C246" s="136"/>
      <c r="D246" s="136"/>
      <c r="E246" s="136"/>
      <c r="F246" s="136"/>
      <c r="G246" s="136"/>
      <c r="H246" s="136"/>
      <c r="I246" s="136"/>
      <c r="J246" s="136"/>
      <c r="K246" s="137"/>
    </row>
  </sheetData>
  <mergeCells count="412">
    <mergeCell ref="A236:K236"/>
    <mergeCell ref="A231:K231"/>
    <mergeCell ref="A232:K232"/>
    <mergeCell ref="A234:C234"/>
    <mergeCell ref="F234:H234"/>
    <mergeCell ref="I234:K234"/>
    <mergeCell ref="A235:C235"/>
    <mergeCell ref="F235:H235"/>
    <mergeCell ref="I235:K235"/>
    <mergeCell ref="A229:C229"/>
    <mergeCell ref="F229:H229"/>
    <mergeCell ref="I229:K229"/>
    <mergeCell ref="A230:C230"/>
    <mergeCell ref="F230:H230"/>
    <mergeCell ref="I230:K230"/>
    <mergeCell ref="A223:C223"/>
    <mergeCell ref="F223:H223"/>
    <mergeCell ref="I223:K223"/>
    <mergeCell ref="A225:K225"/>
    <mergeCell ref="A226:K226"/>
    <mergeCell ref="A228:C228"/>
    <mergeCell ref="F228:H228"/>
    <mergeCell ref="I228:K228"/>
    <mergeCell ref="A218:C218"/>
    <mergeCell ref="F218:H218"/>
    <mergeCell ref="I218:K218"/>
    <mergeCell ref="A219:K219"/>
    <mergeCell ref="A220:K220"/>
    <mergeCell ref="A222:C222"/>
    <mergeCell ref="F222:H222"/>
    <mergeCell ref="I222:K222"/>
    <mergeCell ref="A213:C213"/>
    <mergeCell ref="F213:H213"/>
    <mergeCell ref="I213:K213"/>
    <mergeCell ref="A214:K214"/>
    <mergeCell ref="A215:K215"/>
    <mergeCell ref="A217:C217"/>
    <mergeCell ref="F217:H217"/>
    <mergeCell ref="I217:K217"/>
    <mergeCell ref="A208:C208"/>
    <mergeCell ref="F208:H208"/>
    <mergeCell ref="I208:K208"/>
    <mergeCell ref="A209:K209"/>
    <mergeCell ref="A210:K210"/>
    <mergeCell ref="A212:C212"/>
    <mergeCell ref="F212:H212"/>
    <mergeCell ref="I212:K212"/>
    <mergeCell ref="A203:C203"/>
    <mergeCell ref="F203:H203"/>
    <mergeCell ref="I203:K203"/>
    <mergeCell ref="A204:K204"/>
    <mergeCell ref="A205:K205"/>
    <mergeCell ref="A207:C207"/>
    <mergeCell ref="F207:H207"/>
    <mergeCell ref="I207:K207"/>
    <mergeCell ref="A197:C197"/>
    <mergeCell ref="F197:H197"/>
    <mergeCell ref="I197:K197"/>
    <mergeCell ref="A199:K199"/>
    <mergeCell ref="A200:K200"/>
    <mergeCell ref="A202:C202"/>
    <mergeCell ref="F202:H202"/>
    <mergeCell ref="I202:K202"/>
    <mergeCell ref="A192:K192"/>
    <mergeCell ref="A193:K193"/>
    <mergeCell ref="A195:C195"/>
    <mergeCell ref="F195:H195"/>
    <mergeCell ref="I195:K195"/>
    <mergeCell ref="A196:C196"/>
    <mergeCell ref="F196:H196"/>
    <mergeCell ref="I196:K196"/>
    <mergeCell ref="A190:C190"/>
    <mergeCell ref="F190:H190"/>
    <mergeCell ref="I190:K190"/>
    <mergeCell ref="A191:C191"/>
    <mergeCell ref="F191:H191"/>
    <mergeCell ref="I191:K191"/>
    <mergeCell ref="A185:C185"/>
    <mergeCell ref="F185:H185"/>
    <mergeCell ref="I185:K185"/>
    <mergeCell ref="A186:K186"/>
    <mergeCell ref="A187:K187"/>
    <mergeCell ref="A189:C189"/>
    <mergeCell ref="F189:H189"/>
    <mergeCell ref="I189:K189"/>
    <mergeCell ref="A183:C183"/>
    <mergeCell ref="F183:H183"/>
    <mergeCell ref="I183:K183"/>
    <mergeCell ref="A184:C184"/>
    <mergeCell ref="F184:H184"/>
    <mergeCell ref="I184:K184"/>
    <mergeCell ref="A178:C178"/>
    <mergeCell ref="F178:H178"/>
    <mergeCell ref="I178:K178"/>
    <mergeCell ref="A179:K179"/>
    <mergeCell ref="A180:K180"/>
    <mergeCell ref="A181:K181"/>
    <mergeCell ref="A174:C174"/>
    <mergeCell ref="F174:H174"/>
    <mergeCell ref="I174:K174"/>
    <mergeCell ref="A175:K175"/>
    <mergeCell ref="A176:K176"/>
    <mergeCell ref="A177:C177"/>
    <mergeCell ref="F177:H177"/>
    <mergeCell ref="I177:K177"/>
    <mergeCell ref="B170:F170"/>
    <mergeCell ref="G170:J170"/>
    <mergeCell ref="A171:K171"/>
    <mergeCell ref="A172:K172"/>
    <mergeCell ref="A173:C173"/>
    <mergeCell ref="F173:H173"/>
    <mergeCell ref="I173:K173"/>
    <mergeCell ref="A163:K163"/>
    <mergeCell ref="A164:K164"/>
    <mergeCell ref="A166:C166"/>
    <mergeCell ref="F166:H166"/>
    <mergeCell ref="I166:K166"/>
    <mergeCell ref="A167:C167"/>
    <mergeCell ref="F167:H167"/>
    <mergeCell ref="I167:K167"/>
    <mergeCell ref="A161:C161"/>
    <mergeCell ref="F161:H161"/>
    <mergeCell ref="I161:K161"/>
    <mergeCell ref="A162:C162"/>
    <mergeCell ref="F162:H162"/>
    <mergeCell ref="I162:K162"/>
    <mergeCell ref="A156:C156"/>
    <mergeCell ref="F156:H156"/>
    <mergeCell ref="I156:K156"/>
    <mergeCell ref="A157:K157"/>
    <mergeCell ref="A158:K158"/>
    <mergeCell ref="A160:C160"/>
    <mergeCell ref="F160:H160"/>
    <mergeCell ref="I160:K160"/>
    <mergeCell ref="A151:C151"/>
    <mergeCell ref="F151:H151"/>
    <mergeCell ref="I151:K151"/>
    <mergeCell ref="A152:K152"/>
    <mergeCell ref="A153:K153"/>
    <mergeCell ref="A155:C155"/>
    <mergeCell ref="F155:H155"/>
    <mergeCell ref="I155:K155"/>
    <mergeCell ref="A146:C146"/>
    <mergeCell ref="F146:H146"/>
    <mergeCell ref="I146:K146"/>
    <mergeCell ref="A147:K147"/>
    <mergeCell ref="A148:K148"/>
    <mergeCell ref="A150:C150"/>
    <mergeCell ref="F150:H150"/>
    <mergeCell ref="I150:K150"/>
    <mergeCell ref="A141:K141"/>
    <mergeCell ref="A142:K142"/>
    <mergeCell ref="A144:C144"/>
    <mergeCell ref="F144:H144"/>
    <mergeCell ref="I144:K144"/>
    <mergeCell ref="A145:C145"/>
    <mergeCell ref="F145:H145"/>
    <mergeCell ref="I145:K145"/>
    <mergeCell ref="A135:K135"/>
    <mergeCell ref="A136:K136"/>
    <mergeCell ref="A138:C138"/>
    <mergeCell ref="F138:H138"/>
    <mergeCell ref="I138:K138"/>
    <mergeCell ref="A139:C139"/>
    <mergeCell ref="F139:H139"/>
    <mergeCell ref="I139:K139"/>
    <mergeCell ref="A130:K130"/>
    <mergeCell ref="A131:K131"/>
    <mergeCell ref="A133:C133"/>
    <mergeCell ref="F133:H133"/>
    <mergeCell ref="I133:K133"/>
    <mergeCell ref="A134:C134"/>
    <mergeCell ref="F134:H134"/>
    <mergeCell ref="I134:K134"/>
    <mergeCell ref="A128:C128"/>
    <mergeCell ref="F128:H128"/>
    <mergeCell ref="I128:K128"/>
    <mergeCell ref="A129:C129"/>
    <mergeCell ref="F129:H129"/>
    <mergeCell ref="I129:K129"/>
    <mergeCell ref="A123:K123"/>
    <mergeCell ref="A124:K124"/>
    <mergeCell ref="A125:K125"/>
    <mergeCell ref="A127:C127"/>
    <mergeCell ref="F127:H127"/>
    <mergeCell ref="I127:K127"/>
    <mergeCell ref="A119:K119"/>
    <mergeCell ref="A120:K120"/>
    <mergeCell ref="A121:C121"/>
    <mergeCell ref="F121:H121"/>
    <mergeCell ref="I121:K121"/>
    <mergeCell ref="A122:C122"/>
    <mergeCell ref="F122:H122"/>
    <mergeCell ref="I122:K122"/>
    <mergeCell ref="A116:C116"/>
    <mergeCell ref="F116:H116"/>
    <mergeCell ref="I116:K116"/>
    <mergeCell ref="A117:C117"/>
    <mergeCell ref="F117:H117"/>
    <mergeCell ref="I117:K117"/>
    <mergeCell ref="A114:C114"/>
    <mergeCell ref="F114:H114"/>
    <mergeCell ref="I114:K114"/>
    <mergeCell ref="A115:C115"/>
    <mergeCell ref="F115:H115"/>
    <mergeCell ref="I115:K115"/>
    <mergeCell ref="A109:C109"/>
    <mergeCell ref="F109:H109"/>
    <mergeCell ref="I109:K109"/>
    <mergeCell ref="A110:K110"/>
    <mergeCell ref="A111:K111"/>
    <mergeCell ref="A113:C113"/>
    <mergeCell ref="F113:H113"/>
    <mergeCell ref="I113:K113"/>
    <mergeCell ref="A104:C104"/>
    <mergeCell ref="F104:H104"/>
    <mergeCell ref="I104:K104"/>
    <mergeCell ref="A105:K105"/>
    <mergeCell ref="A106:K106"/>
    <mergeCell ref="A108:C108"/>
    <mergeCell ref="F108:H108"/>
    <mergeCell ref="I108:K108"/>
    <mergeCell ref="A99:C99"/>
    <mergeCell ref="F99:H99"/>
    <mergeCell ref="I99:K99"/>
    <mergeCell ref="A100:K100"/>
    <mergeCell ref="A101:K101"/>
    <mergeCell ref="A103:C103"/>
    <mergeCell ref="F103:H103"/>
    <mergeCell ref="I103:K103"/>
    <mergeCell ref="A93:C93"/>
    <mergeCell ref="F93:H93"/>
    <mergeCell ref="I93:K93"/>
    <mergeCell ref="A95:K95"/>
    <mergeCell ref="A96:K96"/>
    <mergeCell ref="A98:C98"/>
    <mergeCell ref="F98:H98"/>
    <mergeCell ref="I98:K98"/>
    <mergeCell ref="A91:C91"/>
    <mergeCell ref="F91:H91"/>
    <mergeCell ref="I91:K91"/>
    <mergeCell ref="A92:C92"/>
    <mergeCell ref="F92:H92"/>
    <mergeCell ref="I92:K92"/>
    <mergeCell ref="A86:K86"/>
    <mergeCell ref="A87:K87"/>
    <mergeCell ref="A89:C89"/>
    <mergeCell ref="F89:H89"/>
    <mergeCell ref="I89:K89"/>
    <mergeCell ref="A90:C90"/>
    <mergeCell ref="F90:H90"/>
    <mergeCell ref="I90:K90"/>
    <mergeCell ref="A81:K81"/>
    <mergeCell ref="A82:K82"/>
    <mergeCell ref="A84:C84"/>
    <mergeCell ref="F84:H84"/>
    <mergeCell ref="I84:K84"/>
    <mergeCell ref="A85:C85"/>
    <mergeCell ref="F85:H85"/>
    <mergeCell ref="I85:K85"/>
    <mergeCell ref="A79:C79"/>
    <mergeCell ref="F79:H79"/>
    <mergeCell ref="I79:K79"/>
    <mergeCell ref="A80:C80"/>
    <mergeCell ref="F80:H80"/>
    <mergeCell ref="I80:K80"/>
    <mergeCell ref="A74:C74"/>
    <mergeCell ref="F74:H74"/>
    <mergeCell ref="I74:K74"/>
    <mergeCell ref="A75:K75"/>
    <mergeCell ref="A76:K76"/>
    <mergeCell ref="A78:C78"/>
    <mergeCell ref="F78:H78"/>
    <mergeCell ref="I78:K78"/>
    <mergeCell ref="A69:C69"/>
    <mergeCell ref="F69:H69"/>
    <mergeCell ref="I69:K69"/>
    <mergeCell ref="A70:K70"/>
    <mergeCell ref="A71:K71"/>
    <mergeCell ref="A73:C73"/>
    <mergeCell ref="F73:H73"/>
    <mergeCell ref="I73:K73"/>
    <mergeCell ref="A64:K64"/>
    <mergeCell ref="A65:K65"/>
    <mergeCell ref="A67:C67"/>
    <mergeCell ref="F67:H67"/>
    <mergeCell ref="I67:K67"/>
    <mergeCell ref="A68:C68"/>
    <mergeCell ref="F68:H68"/>
    <mergeCell ref="I68:K68"/>
    <mergeCell ref="A58:K58"/>
    <mergeCell ref="A59:K59"/>
    <mergeCell ref="A61:C61"/>
    <mergeCell ref="F61:H61"/>
    <mergeCell ref="I61:K61"/>
    <mergeCell ref="A62:C62"/>
    <mergeCell ref="F62:H62"/>
    <mergeCell ref="I62:K62"/>
    <mergeCell ref="A56:C56"/>
    <mergeCell ref="F56:H56"/>
    <mergeCell ref="I56:K56"/>
    <mergeCell ref="A57:C57"/>
    <mergeCell ref="F57:H57"/>
    <mergeCell ref="I57:K57"/>
    <mergeCell ref="A51:K51"/>
    <mergeCell ref="A52:K52"/>
    <mergeCell ref="A54:C54"/>
    <mergeCell ref="F54:H54"/>
    <mergeCell ref="I54:K54"/>
    <mergeCell ref="A55:C55"/>
    <mergeCell ref="F55:H55"/>
    <mergeCell ref="I55:K55"/>
    <mergeCell ref="A49:C49"/>
    <mergeCell ref="F49:H49"/>
    <mergeCell ref="I49:K49"/>
    <mergeCell ref="A50:C50"/>
    <mergeCell ref="F50:H50"/>
    <mergeCell ref="I50:K50"/>
    <mergeCell ref="A44:K44"/>
    <mergeCell ref="A45:K45"/>
    <mergeCell ref="A47:C47"/>
    <mergeCell ref="F47:H47"/>
    <mergeCell ref="I47:K47"/>
    <mergeCell ref="A48:C48"/>
    <mergeCell ref="F48:H48"/>
    <mergeCell ref="I48:K48"/>
    <mergeCell ref="A41:C41"/>
    <mergeCell ref="F41:H41"/>
    <mergeCell ref="I41:K41"/>
    <mergeCell ref="A42:C42"/>
    <mergeCell ref="F42:H42"/>
    <mergeCell ref="I42:K42"/>
    <mergeCell ref="A39:C39"/>
    <mergeCell ref="F39:H39"/>
    <mergeCell ref="I39:K39"/>
    <mergeCell ref="A40:C40"/>
    <mergeCell ref="F40:H40"/>
    <mergeCell ref="I40:K40"/>
    <mergeCell ref="A34:C34"/>
    <mergeCell ref="F34:H34"/>
    <mergeCell ref="I34:K34"/>
    <mergeCell ref="A35:K35"/>
    <mergeCell ref="A36:K36"/>
    <mergeCell ref="A38:C38"/>
    <mergeCell ref="F38:H38"/>
    <mergeCell ref="I38:K38"/>
    <mergeCell ref="A32:C32"/>
    <mergeCell ref="F32:H32"/>
    <mergeCell ref="I32:K32"/>
    <mergeCell ref="A33:C33"/>
    <mergeCell ref="F33:H33"/>
    <mergeCell ref="I33:K33"/>
    <mergeCell ref="A30:C30"/>
    <mergeCell ref="F30:H30"/>
    <mergeCell ref="I30:K30"/>
    <mergeCell ref="A31:C31"/>
    <mergeCell ref="F31:H31"/>
    <mergeCell ref="I31:K31"/>
    <mergeCell ref="A25:C25"/>
    <mergeCell ref="F25:H25"/>
    <mergeCell ref="I25:K25"/>
    <mergeCell ref="A26:K26"/>
    <mergeCell ref="A27:K27"/>
    <mergeCell ref="A28:K28"/>
    <mergeCell ref="A21:C21"/>
    <mergeCell ref="F21:H21"/>
    <mergeCell ref="I21:K21"/>
    <mergeCell ref="A22:K22"/>
    <mergeCell ref="A23:K23"/>
    <mergeCell ref="A24:C24"/>
    <mergeCell ref="F24:H24"/>
    <mergeCell ref="I24:K24"/>
    <mergeCell ref="B17:F17"/>
    <mergeCell ref="G17:J17"/>
    <mergeCell ref="A18:K18"/>
    <mergeCell ref="A19:K19"/>
    <mergeCell ref="A20:C20"/>
    <mergeCell ref="F20:H20"/>
    <mergeCell ref="I20:K20"/>
    <mergeCell ref="A13:B13"/>
    <mergeCell ref="C13:G13"/>
    <mergeCell ref="H13:I13"/>
    <mergeCell ref="J13:K13"/>
    <mergeCell ref="A14:B14"/>
    <mergeCell ref="C14:G14"/>
    <mergeCell ref="H14:I14"/>
    <mergeCell ref="J14:K14"/>
    <mergeCell ref="A12:B12"/>
    <mergeCell ref="C12:K12"/>
    <mergeCell ref="A8:B8"/>
    <mergeCell ref="C8:K8"/>
    <mergeCell ref="A10:B10"/>
    <mergeCell ref="C10:G10"/>
    <mergeCell ref="H10:I10"/>
    <mergeCell ref="J10:K10"/>
    <mergeCell ref="A1:K1"/>
    <mergeCell ref="A2:K2"/>
    <mergeCell ref="A4:K4"/>
    <mergeCell ref="A6:B6"/>
    <mergeCell ref="C6:K6"/>
    <mergeCell ref="A7:B7"/>
    <mergeCell ref="C7:K7"/>
    <mergeCell ref="A244:K244"/>
    <mergeCell ref="A246:K246"/>
    <mergeCell ref="A237:K237"/>
    <mergeCell ref="A239:C239"/>
    <mergeCell ref="F239:H239"/>
    <mergeCell ref="I239:K239"/>
    <mergeCell ref="A240:C240"/>
    <mergeCell ref="F240:H240"/>
    <mergeCell ref="I240:K240"/>
    <mergeCell ref="A242:K242"/>
  </mergeCells>
  <pageMargins left="1.0236220472440944"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85" zoomScaleNormal="85" workbookViewId="0">
      <pane xSplit="3" ySplit="7" topLeftCell="D8" activePane="bottomRight" state="frozen"/>
      <selection pane="topRight" activeCell="D1" sqref="D1"/>
      <selection pane="bottomLeft" activeCell="A8" sqref="A8"/>
      <selection pane="bottomRight" activeCell="L10" sqref="L10"/>
    </sheetView>
  </sheetViews>
  <sheetFormatPr defaultColWidth="9.140625" defaultRowHeight="12.75" x14ac:dyDescent="0.2"/>
  <cols>
    <col min="1" max="1" width="9.85546875" style="13" customWidth="1"/>
    <col min="2" max="2" width="35.5703125" style="13" customWidth="1"/>
    <col min="3" max="3" width="6.42578125" style="13" customWidth="1"/>
    <col min="4" max="6" width="11.140625" style="13" customWidth="1"/>
    <col min="7" max="7" width="9" style="13" customWidth="1"/>
    <col min="8" max="9" width="11.7109375" style="13" customWidth="1"/>
    <col min="10" max="10" width="10.85546875" style="13" customWidth="1"/>
    <col min="11" max="11" width="9" style="13" customWidth="1"/>
    <col min="12" max="13" width="10.5703125" style="13" customWidth="1"/>
    <col min="14" max="14" width="36.42578125" style="13" customWidth="1"/>
    <col min="15" max="15" width="6.42578125" style="13" customWidth="1"/>
    <col min="16" max="18" width="9.5703125" style="13" customWidth="1"/>
    <col min="19" max="22" width="9.140625" style="13"/>
    <col min="23" max="16384" width="9.140625" style="14"/>
  </cols>
  <sheetData>
    <row r="1" spans="1:22" s="12" customFormat="1" x14ac:dyDescent="0.2">
      <c r="A1" s="180" t="s">
        <v>0</v>
      </c>
      <c r="B1" s="180"/>
      <c r="C1" s="180"/>
      <c r="D1" s="180"/>
      <c r="E1" s="180"/>
      <c r="F1" s="180"/>
      <c r="G1" s="180"/>
      <c r="H1" s="180"/>
      <c r="I1" s="180"/>
      <c r="J1" s="180"/>
      <c r="K1" s="180"/>
      <c r="L1" s="180"/>
      <c r="M1" s="180"/>
      <c r="N1" s="180"/>
      <c r="O1" s="180"/>
      <c r="P1" s="180"/>
      <c r="Q1" s="180"/>
      <c r="R1" s="180"/>
      <c r="S1" s="48"/>
      <c r="T1" s="48"/>
      <c r="U1" s="48"/>
      <c r="V1" s="48"/>
    </row>
    <row r="3" spans="1:22" ht="15.75" thickBot="1" x14ac:dyDescent="0.3">
      <c r="Q3" s="197" t="s">
        <v>243</v>
      </c>
      <c r="R3" s="198"/>
    </row>
    <row r="4" spans="1:22" s="2" customFormat="1" ht="24.75" customHeight="1" x14ac:dyDescent="0.2">
      <c r="A4" s="181" t="s">
        <v>1</v>
      </c>
      <c r="B4" s="184" t="s">
        <v>2</v>
      </c>
      <c r="C4" s="184" t="s">
        <v>3</v>
      </c>
      <c r="D4" s="184" t="s">
        <v>4</v>
      </c>
      <c r="E4" s="184"/>
      <c r="F4" s="184"/>
      <c r="G4" s="196"/>
      <c r="H4" s="201" t="s">
        <v>5</v>
      </c>
      <c r="I4" s="202"/>
      <c r="J4" s="202"/>
      <c r="K4" s="203"/>
      <c r="L4" s="193" t="s">
        <v>246</v>
      </c>
      <c r="M4" s="184" t="s">
        <v>247</v>
      </c>
      <c r="N4" s="184" t="s">
        <v>6</v>
      </c>
      <c r="O4" s="184"/>
      <c r="P4" s="184"/>
      <c r="Q4" s="184"/>
      <c r="R4" s="204"/>
    </row>
    <row r="5" spans="1:22" s="2" customFormat="1" x14ac:dyDescent="0.2">
      <c r="A5" s="182"/>
      <c r="B5" s="185"/>
      <c r="C5" s="185"/>
      <c r="D5" s="185" t="s">
        <v>7</v>
      </c>
      <c r="E5" s="185" t="s">
        <v>8</v>
      </c>
      <c r="F5" s="185"/>
      <c r="G5" s="187" t="s">
        <v>9</v>
      </c>
      <c r="H5" s="189" t="s">
        <v>7</v>
      </c>
      <c r="I5" s="205" t="s">
        <v>8</v>
      </c>
      <c r="J5" s="205"/>
      <c r="K5" s="191" t="s">
        <v>10</v>
      </c>
      <c r="L5" s="194"/>
      <c r="M5" s="185"/>
      <c r="N5" s="185" t="s">
        <v>11</v>
      </c>
      <c r="O5" s="185" t="s">
        <v>12</v>
      </c>
      <c r="P5" s="185" t="s">
        <v>13</v>
      </c>
      <c r="Q5" s="185"/>
      <c r="R5" s="206"/>
    </row>
    <row r="6" spans="1:22" s="2" customFormat="1" ht="36.75" customHeight="1" thickBot="1" x14ac:dyDescent="0.25">
      <c r="A6" s="183"/>
      <c r="B6" s="186"/>
      <c r="C6" s="186"/>
      <c r="D6" s="186"/>
      <c r="E6" s="132" t="s">
        <v>7</v>
      </c>
      <c r="F6" s="132" t="s">
        <v>14</v>
      </c>
      <c r="G6" s="188"/>
      <c r="H6" s="190"/>
      <c r="I6" s="133" t="s">
        <v>15</v>
      </c>
      <c r="J6" s="133" t="s">
        <v>14</v>
      </c>
      <c r="K6" s="192"/>
      <c r="L6" s="195"/>
      <c r="M6" s="186"/>
      <c r="N6" s="186"/>
      <c r="O6" s="186"/>
      <c r="P6" s="132" t="s">
        <v>16</v>
      </c>
      <c r="Q6" s="132" t="s">
        <v>17</v>
      </c>
      <c r="R6" s="134" t="s">
        <v>18</v>
      </c>
    </row>
    <row r="7" spans="1:22" s="2" customFormat="1" ht="13.5" thickBot="1" x14ac:dyDescent="0.25">
      <c r="A7" s="92" t="s">
        <v>51</v>
      </c>
      <c r="B7" s="15" t="s">
        <v>52</v>
      </c>
      <c r="C7" s="16"/>
      <c r="D7" s="17">
        <f t="shared" ref="D7:M7" si="0">D8+D79</f>
        <v>18988.5</v>
      </c>
      <c r="E7" s="17">
        <f t="shared" si="0"/>
        <v>18778.600000000002</v>
      </c>
      <c r="F7" s="17">
        <f t="shared" si="0"/>
        <v>3380.3999999999996</v>
      </c>
      <c r="G7" s="71">
        <f t="shared" si="0"/>
        <v>209.9</v>
      </c>
      <c r="H7" s="83">
        <f t="shared" si="0"/>
        <v>18266.7</v>
      </c>
      <c r="I7" s="17">
        <f t="shared" si="0"/>
        <v>18056.800000000003</v>
      </c>
      <c r="J7" s="17">
        <f t="shared" si="0"/>
        <v>2934.3</v>
      </c>
      <c r="K7" s="84">
        <f t="shared" si="0"/>
        <v>209.9</v>
      </c>
      <c r="L7" s="77">
        <f t="shared" si="0"/>
        <v>18889.7</v>
      </c>
      <c r="M7" s="17">
        <f t="shared" si="0"/>
        <v>18949.300000000003</v>
      </c>
      <c r="N7" s="16"/>
      <c r="O7" s="18"/>
      <c r="P7" s="19"/>
      <c r="Q7" s="19"/>
      <c r="R7" s="93"/>
    </row>
    <row r="8" spans="1:22" s="2" customFormat="1" ht="26.25" thickBot="1" x14ac:dyDescent="0.25">
      <c r="A8" s="94" t="s">
        <v>53</v>
      </c>
      <c r="B8" s="20" t="s">
        <v>54</v>
      </c>
      <c r="C8" s="21"/>
      <c r="D8" s="22">
        <f t="shared" ref="D8:M8" si="1">D9+D61</f>
        <v>5729.4999999999991</v>
      </c>
      <c r="E8" s="22">
        <f t="shared" si="1"/>
        <v>5519.5999999999995</v>
      </c>
      <c r="F8" s="22">
        <f t="shared" si="1"/>
        <v>3380.3999999999996</v>
      </c>
      <c r="G8" s="72">
        <f t="shared" si="1"/>
        <v>209.9</v>
      </c>
      <c r="H8" s="110">
        <f t="shared" si="1"/>
        <v>5007.6999999999989</v>
      </c>
      <c r="I8" s="22">
        <f t="shared" si="1"/>
        <v>4797.7999999999993</v>
      </c>
      <c r="J8" s="22">
        <f t="shared" si="1"/>
        <v>2934.3</v>
      </c>
      <c r="K8" s="85">
        <f t="shared" si="1"/>
        <v>209.9</v>
      </c>
      <c r="L8" s="78">
        <f t="shared" si="1"/>
        <v>5575.3</v>
      </c>
      <c r="M8" s="22">
        <f t="shared" si="1"/>
        <v>5630.9</v>
      </c>
      <c r="N8" s="21" t="s">
        <v>55</v>
      </c>
      <c r="O8" s="23" t="s">
        <v>21</v>
      </c>
      <c r="P8" s="24" t="s">
        <v>56</v>
      </c>
      <c r="Q8" s="24" t="s">
        <v>57</v>
      </c>
      <c r="R8" s="95" t="s">
        <v>57</v>
      </c>
    </row>
    <row r="9" spans="1:22" s="2" customFormat="1" ht="15" customHeight="1" thickBot="1" x14ac:dyDescent="0.25">
      <c r="A9" s="96" t="s">
        <v>58</v>
      </c>
      <c r="B9" s="25" t="s">
        <v>59</v>
      </c>
      <c r="C9" s="26"/>
      <c r="D9" s="27">
        <f t="shared" ref="D9:M9" si="2">D10+D14+D21+D27+D32+D36+D40+D41+D45+D48+D52+D53+D56+D57</f>
        <v>5147.5999999999995</v>
      </c>
      <c r="E9" s="27">
        <f t="shared" si="2"/>
        <v>4937.7</v>
      </c>
      <c r="F9" s="27">
        <f t="shared" si="2"/>
        <v>3380.3999999999996</v>
      </c>
      <c r="G9" s="73">
        <f t="shared" si="2"/>
        <v>209.9</v>
      </c>
      <c r="H9" s="111">
        <f t="shared" si="2"/>
        <v>4425.7999999999993</v>
      </c>
      <c r="I9" s="27">
        <f t="shared" si="2"/>
        <v>4215.8999999999996</v>
      </c>
      <c r="J9" s="27">
        <f t="shared" si="2"/>
        <v>2934.3</v>
      </c>
      <c r="K9" s="86">
        <f t="shared" si="2"/>
        <v>209.9</v>
      </c>
      <c r="L9" s="79">
        <f t="shared" si="2"/>
        <v>5124.2</v>
      </c>
      <c r="M9" s="27">
        <f t="shared" si="2"/>
        <v>5183.8999999999996</v>
      </c>
      <c r="N9" s="26" t="s">
        <v>60</v>
      </c>
      <c r="O9" s="28" t="s">
        <v>21</v>
      </c>
      <c r="P9" s="29" t="s">
        <v>61</v>
      </c>
      <c r="Q9" s="29" t="s">
        <v>62</v>
      </c>
      <c r="R9" s="97" t="s">
        <v>62</v>
      </c>
    </row>
    <row r="10" spans="1:22" s="2" customFormat="1" ht="25.5" x14ac:dyDescent="0.2">
      <c r="A10" s="98" t="s">
        <v>63</v>
      </c>
      <c r="B10" s="31" t="s">
        <v>64</v>
      </c>
      <c r="C10" s="32" t="s">
        <v>22</v>
      </c>
      <c r="D10" s="33">
        <f>SUM(D11:D13)+283.1</f>
        <v>283.10000000000002</v>
      </c>
      <c r="E10" s="33">
        <f>SUM(E11:E13)+283.1</f>
        <v>283.10000000000002</v>
      </c>
      <c r="F10" s="33">
        <f>SUM(F11:F13)+260.7</f>
        <v>260.7</v>
      </c>
      <c r="G10" s="74">
        <f>SUM(G11:G13)</f>
        <v>0</v>
      </c>
      <c r="H10" s="112">
        <f>SUM(H11:H13)+249.9</f>
        <v>249.9</v>
      </c>
      <c r="I10" s="33">
        <f>SUM(I11:I13)+249.9</f>
        <v>249.9</v>
      </c>
      <c r="J10" s="33">
        <f>SUM(J11:J13)+229.1</f>
        <v>229.1</v>
      </c>
      <c r="K10" s="87">
        <f>SUM(K11:K13)</f>
        <v>0</v>
      </c>
      <c r="L10" s="80">
        <f>SUM(L11:L13)+295</f>
        <v>295</v>
      </c>
      <c r="M10" s="33">
        <f>SUM(M11:M13)+306</f>
        <v>306</v>
      </c>
      <c r="N10" s="32" t="s">
        <v>67</v>
      </c>
      <c r="O10" s="34" t="s">
        <v>21</v>
      </c>
      <c r="P10" s="35" t="s">
        <v>68</v>
      </c>
      <c r="Q10" s="35" t="s">
        <v>69</v>
      </c>
      <c r="R10" s="99" t="s">
        <v>70</v>
      </c>
    </row>
    <row r="11" spans="1:22" s="2" customFormat="1" ht="25.5" x14ac:dyDescent="0.2">
      <c r="A11" s="100"/>
      <c r="B11" s="36"/>
      <c r="C11" s="37"/>
      <c r="D11" s="38">
        <v>0</v>
      </c>
      <c r="E11" s="38">
        <v>0</v>
      </c>
      <c r="F11" s="38">
        <v>0</v>
      </c>
      <c r="G11" s="75">
        <v>0</v>
      </c>
      <c r="H11" s="113">
        <v>0</v>
      </c>
      <c r="I11" s="38">
        <v>0</v>
      </c>
      <c r="J11" s="38">
        <v>0</v>
      </c>
      <c r="K11" s="88">
        <v>0</v>
      </c>
      <c r="L11" s="81">
        <v>0</v>
      </c>
      <c r="M11" s="38">
        <v>0</v>
      </c>
      <c r="N11" s="37" t="s">
        <v>71</v>
      </c>
      <c r="O11" s="39" t="s">
        <v>21</v>
      </c>
      <c r="P11" s="40" t="s">
        <v>45</v>
      </c>
      <c r="Q11" s="40" t="s">
        <v>44</v>
      </c>
      <c r="R11" s="101" t="s">
        <v>72</v>
      </c>
    </row>
    <row r="12" spans="1:22" s="2" customFormat="1" ht="38.25" x14ac:dyDescent="0.2">
      <c r="A12" s="100"/>
      <c r="B12" s="36"/>
      <c r="C12" s="37"/>
      <c r="D12" s="38">
        <v>0</v>
      </c>
      <c r="E12" s="38">
        <v>0</v>
      </c>
      <c r="F12" s="38">
        <v>0</v>
      </c>
      <c r="G12" s="75">
        <v>0</v>
      </c>
      <c r="H12" s="113">
        <v>0</v>
      </c>
      <c r="I12" s="38">
        <v>0</v>
      </c>
      <c r="J12" s="38">
        <v>0</v>
      </c>
      <c r="K12" s="88">
        <v>0</v>
      </c>
      <c r="L12" s="81">
        <v>0</v>
      </c>
      <c r="M12" s="38">
        <v>0</v>
      </c>
      <c r="N12" s="37" t="s">
        <v>65</v>
      </c>
      <c r="O12" s="39" t="s">
        <v>25</v>
      </c>
      <c r="P12" s="40" t="s">
        <v>66</v>
      </c>
      <c r="Q12" s="40" t="s">
        <v>30</v>
      </c>
      <c r="R12" s="101" t="s">
        <v>30</v>
      </c>
    </row>
    <row r="13" spans="1:22" s="2" customFormat="1" ht="26.25" thickBot="1" x14ac:dyDescent="0.25">
      <c r="A13" s="100"/>
      <c r="B13" s="36"/>
      <c r="C13" s="37"/>
      <c r="D13" s="38">
        <v>0</v>
      </c>
      <c r="E13" s="38">
        <v>0</v>
      </c>
      <c r="F13" s="38">
        <v>0</v>
      </c>
      <c r="G13" s="75">
        <v>0</v>
      </c>
      <c r="H13" s="113">
        <v>0</v>
      </c>
      <c r="I13" s="38">
        <v>0</v>
      </c>
      <c r="J13" s="38">
        <v>0</v>
      </c>
      <c r="K13" s="88">
        <v>0</v>
      </c>
      <c r="L13" s="81">
        <v>0</v>
      </c>
      <c r="M13" s="38">
        <v>0</v>
      </c>
      <c r="N13" s="37" t="s">
        <v>73</v>
      </c>
      <c r="O13" s="39" t="s">
        <v>21</v>
      </c>
      <c r="P13" s="40" t="s">
        <v>26</v>
      </c>
      <c r="Q13" s="40" t="s">
        <v>26</v>
      </c>
      <c r="R13" s="101" t="s">
        <v>27</v>
      </c>
    </row>
    <row r="14" spans="1:22" s="2" customFormat="1" ht="38.25" x14ac:dyDescent="0.2">
      <c r="A14" s="98" t="s">
        <v>74</v>
      </c>
      <c r="B14" s="31" t="s">
        <v>75</v>
      </c>
      <c r="C14" s="32"/>
      <c r="D14" s="33">
        <f t="shared" ref="D14:M14" si="3">SUM(D15:D20)</f>
        <v>1292.8</v>
      </c>
      <c r="E14" s="33">
        <f t="shared" si="3"/>
        <v>1292.8</v>
      </c>
      <c r="F14" s="33">
        <f t="shared" si="3"/>
        <v>1058.5999999999999</v>
      </c>
      <c r="G14" s="74">
        <f t="shared" si="3"/>
        <v>0</v>
      </c>
      <c r="H14" s="112">
        <f t="shared" si="3"/>
        <v>1020.6</v>
      </c>
      <c r="I14" s="33">
        <f t="shared" si="3"/>
        <v>1020.6</v>
      </c>
      <c r="J14" s="33">
        <f t="shared" si="3"/>
        <v>807</v>
      </c>
      <c r="K14" s="87">
        <f t="shared" si="3"/>
        <v>0</v>
      </c>
      <c r="L14" s="80">
        <f t="shared" si="3"/>
        <v>1290.5</v>
      </c>
      <c r="M14" s="33">
        <f t="shared" si="3"/>
        <v>1290.5</v>
      </c>
      <c r="N14" s="32" t="s">
        <v>80</v>
      </c>
      <c r="O14" s="34" t="s">
        <v>21</v>
      </c>
      <c r="P14" s="35" t="s">
        <v>81</v>
      </c>
      <c r="Q14" s="35" t="s">
        <v>82</v>
      </c>
      <c r="R14" s="99" t="s">
        <v>83</v>
      </c>
    </row>
    <row r="15" spans="1:22" s="2" customFormat="1" ht="25.5" x14ac:dyDescent="0.2">
      <c r="A15" s="100"/>
      <c r="B15" s="36"/>
      <c r="C15" s="37"/>
      <c r="D15" s="38">
        <v>0</v>
      </c>
      <c r="E15" s="38">
        <v>0</v>
      </c>
      <c r="F15" s="38">
        <v>0</v>
      </c>
      <c r="G15" s="75">
        <v>0</v>
      </c>
      <c r="H15" s="113">
        <v>0</v>
      </c>
      <c r="I15" s="38">
        <v>0</v>
      </c>
      <c r="J15" s="38">
        <v>0</v>
      </c>
      <c r="K15" s="88">
        <v>0</v>
      </c>
      <c r="L15" s="81">
        <v>0</v>
      </c>
      <c r="M15" s="38">
        <v>0</v>
      </c>
      <c r="N15" s="37" t="s">
        <v>78</v>
      </c>
      <c r="O15" s="39" t="s">
        <v>21</v>
      </c>
      <c r="P15" s="40" t="s">
        <v>46</v>
      </c>
      <c r="Q15" s="40" t="s">
        <v>35</v>
      </c>
      <c r="R15" s="101" t="s">
        <v>35</v>
      </c>
    </row>
    <row r="16" spans="1:22" s="2" customFormat="1" ht="25.5" x14ac:dyDescent="0.2">
      <c r="A16" s="100"/>
      <c r="B16" s="36"/>
      <c r="C16" s="37"/>
      <c r="D16" s="38">
        <v>0</v>
      </c>
      <c r="E16" s="38">
        <v>0</v>
      </c>
      <c r="F16" s="38">
        <v>0</v>
      </c>
      <c r="G16" s="75">
        <v>0</v>
      </c>
      <c r="H16" s="113">
        <v>0</v>
      </c>
      <c r="I16" s="38">
        <v>0</v>
      </c>
      <c r="J16" s="38">
        <v>0</v>
      </c>
      <c r="K16" s="88">
        <v>0</v>
      </c>
      <c r="L16" s="81">
        <v>0</v>
      </c>
      <c r="M16" s="38">
        <v>0</v>
      </c>
      <c r="N16" s="37" t="s">
        <v>79</v>
      </c>
      <c r="O16" s="39" t="s">
        <v>21</v>
      </c>
      <c r="P16" s="40" t="s">
        <v>42</v>
      </c>
      <c r="Q16" s="40" t="s">
        <v>42</v>
      </c>
      <c r="R16" s="101" t="s">
        <v>42</v>
      </c>
    </row>
    <row r="17" spans="1:18" s="2" customFormat="1" x14ac:dyDescent="0.2">
      <c r="A17" s="100"/>
      <c r="B17" s="36"/>
      <c r="C17" s="37"/>
      <c r="D17" s="38">
        <v>0</v>
      </c>
      <c r="E17" s="38">
        <v>0</v>
      </c>
      <c r="F17" s="38">
        <v>0</v>
      </c>
      <c r="G17" s="75">
        <v>0</v>
      </c>
      <c r="H17" s="113">
        <v>0</v>
      </c>
      <c r="I17" s="38">
        <v>0</v>
      </c>
      <c r="J17" s="38">
        <v>0</v>
      </c>
      <c r="K17" s="88">
        <v>0</v>
      </c>
      <c r="L17" s="81">
        <v>0</v>
      </c>
      <c r="M17" s="38">
        <v>0</v>
      </c>
      <c r="N17" s="37" t="s">
        <v>76</v>
      </c>
      <c r="O17" s="39" t="s">
        <v>25</v>
      </c>
      <c r="P17" s="40" t="s">
        <v>31</v>
      </c>
      <c r="Q17" s="40" t="s">
        <v>31</v>
      </c>
      <c r="R17" s="101" t="s">
        <v>77</v>
      </c>
    </row>
    <row r="18" spans="1:18" s="2" customFormat="1" x14ac:dyDescent="0.2">
      <c r="A18" s="100"/>
      <c r="B18" s="36"/>
      <c r="C18" s="37" t="s">
        <v>24</v>
      </c>
      <c r="D18" s="38">
        <v>101.5</v>
      </c>
      <c r="E18" s="38">
        <v>101.5</v>
      </c>
      <c r="F18" s="38">
        <v>0</v>
      </c>
      <c r="G18" s="75">
        <v>0</v>
      </c>
      <c r="H18" s="113">
        <v>101.5</v>
      </c>
      <c r="I18" s="38">
        <v>101.5</v>
      </c>
      <c r="J18" s="38">
        <v>0</v>
      </c>
      <c r="K18" s="88">
        <v>0</v>
      </c>
      <c r="L18" s="81">
        <v>100.5</v>
      </c>
      <c r="M18" s="38">
        <v>100.5</v>
      </c>
      <c r="N18" s="37"/>
      <c r="O18" s="39"/>
      <c r="P18" s="40"/>
      <c r="Q18" s="40"/>
      <c r="R18" s="101"/>
    </row>
    <row r="19" spans="1:18" s="2" customFormat="1" x14ac:dyDescent="0.2">
      <c r="A19" s="100"/>
      <c r="B19" s="36"/>
      <c r="C19" s="37" t="s">
        <v>22</v>
      </c>
      <c r="D19" s="38">
        <v>1167.3</v>
      </c>
      <c r="E19" s="38">
        <v>1167.3</v>
      </c>
      <c r="F19" s="38">
        <v>1058.5999999999999</v>
      </c>
      <c r="G19" s="75">
        <v>0</v>
      </c>
      <c r="H19" s="113">
        <v>895.1</v>
      </c>
      <c r="I19" s="38">
        <v>895.1</v>
      </c>
      <c r="J19" s="38">
        <v>807</v>
      </c>
      <c r="K19" s="88">
        <v>0</v>
      </c>
      <c r="L19" s="81">
        <v>1190</v>
      </c>
      <c r="M19" s="38">
        <v>1190</v>
      </c>
      <c r="N19" s="37"/>
      <c r="O19" s="39"/>
      <c r="P19" s="40"/>
      <c r="Q19" s="40"/>
      <c r="R19" s="101"/>
    </row>
    <row r="20" spans="1:18" s="2" customFormat="1" ht="13.5" thickBot="1" x14ac:dyDescent="0.25">
      <c r="A20" s="100"/>
      <c r="B20" s="36"/>
      <c r="C20" s="37" t="s">
        <v>23</v>
      </c>
      <c r="D20" s="38">
        <v>24</v>
      </c>
      <c r="E20" s="38">
        <v>24</v>
      </c>
      <c r="F20" s="38">
        <v>0</v>
      </c>
      <c r="G20" s="75">
        <v>0</v>
      </c>
      <c r="H20" s="113">
        <v>24</v>
      </c>
      <c r="I20" s="38">
        <v>24</v>
      </c>
      <c r="J20" s="38">
        <v>0</v>
      </c>
      <c r="K20" s="88">
        <v>0</v>
      </c>
      <c r="L20" s="81">
        <v>0</v>
      </c>
      <c r="M20" s="38">
        <v>0</v>
      </c>
      <c r="N20" s="37"/>
      <c r="O20" s="39"/>
      <c r="P20" s="40"/>
      <c r="Q20" s="40"/>
      <c r="R20" s="101"/>
    </row>
    <row r="21" spans="1:18" s="2" customFormat="1" ht="38.25" x14ac:dyDescent="0.2">
      <c r="A21" s="98" t="s">
        <v>84</v>
      </c>
      <c r="B21" s="31" t="s">
        <v>85</v>
      </c>
      <c r="C21" s="32"/>
      <c r="D21" s="33">
        <f t="shared" ref="D21:M21" si="4">SUM(D22:D26)</f>
        <v>787.5</v>
      </c>
      <c r="E21" s="33">
        <f t="shared" si="4"/>
        <v>785.5</v>
      </c>
      <c r="F21" s="33">
        <f t="shared" si="4"/>
        <v>690.3</v>
      </c>
      <c r="G21" s="74">
        <f t="shared" si="4"/>
        <v>2</v>
      </c>
      <c r="H21" s="112">
        <f t="shared" si="4"/>
        <v>787.5</v>
      </c>
      <c r="I21" s="33">
        <f t="shared" si="4"/>
        <v>785.5</v>
      </c>
      <c r="J21" s="33">
        <f t="shared" si="4"/>
        <v>690.3</v>
      </c>
      <c r="K21" s="87">
        <f t="shared" si="4"/>
        <v>2</v>
      </c>
      <c r="L21" s="80">
        <f t="shared" si="4"/>
        <v>833</v>
      </c>
      <c r="M21" s="33">
        <f t="shared" si="4"/>
        <v>833</v>
      </c>
      <c r="N21" s="32" t="s">
        <v>90</v>
      </c>
      <c r="O21" s="34" t="s">
        <v>21</v>
      </c>
      <c r="P21" s="35" t="s">
        <v>28</v>
      </c>
      <c r="Q21" s="35" t="s">
        <v>91</v>
      </c>
      <c r="R21" s="99" t="s">
        <v>50</v>
      </c>
    </row>
    <row r="22" spans="1:18" s="2" customFormat="1" ht="25.5" x14ac:dyDescent="0.2">
      <c r="A22" s="100"/>
      <c r="B22" s="36"/>
      <c r="C22" s="37"/>
      <c r="D22" s="38">
        <v>0</v>
      </c>
      <c r="E22" s="38">
        <v>0</v>
      </c>
      <c r="F22" s="38">
        <v>0</v>
      </c>
      <c r="G22" s="75">
        <v>0</v>
      </c>
      <c r="H22" s="113">
        <v>0</v>
      </c>
      <c r="I22" s="38">
        <v>0</v>
      </c>
      <c r="J22" s="38">
        <v>0</v>
      </c>
      <c r="K22" s="88">
        <v>0</v>
      </c>
      <c r="L22" s="81">
        <v>0</v>
      </c>
      <c r="M22" s="38">
        <v>0</v>
      </c>
      <c r="N22" s="37" t="s">
        <v>92</v>
      </c>
      <c r="O22" s="39" t="s">
        <v>21</v>
      </c>
      <c r="P22" s="40" t="s">
        <v>46</v>
      </c>
      <c r="Q22" s="40" t="s">
        <v>46</v>
      </c>
      <c r="R22" s="101" t="s">
        <v>46</v>
      </c>
    </row>
    <row r="23" spans="1:18" s="2" customFormat="1" ht="25.5" x14ac:dyDescent="0.2">
      <c r="A23" s="100"/>
      <c r="B23" s="36"/>
      <c r="C23" s="37"/>
      <c r="D23" s="38">
        <v>0</v>
      </c>
      <c r="E23" s="38">
        <v>0</v>
      </c>
      <c r="F23" s="38">
        <v>0</v>
      </c>
      <c r="G23" s="75">
        <v>0</v>
      </c>
      <c r="H23" s="113">
        <v>0</v>
      </c>
      <c r="I23" s="38">
        <v>0</v>
      </c>
      <c r="J23" s="38">
        <v>0</v>
      </c>
      <c r="K23" s="88">
        <v>0</v>
      </c>
      <c r="L23" s="81">
        <v>0</v>
      </c>
      <c r="M23" s="38">
        <v>0</v>
      </c>
      <c r="N23" s="37" t="s">
        <v>86</v>
      </c>
      <c r="O23" s="39" t="s">
        <v>21</v>
      </c>
      <c r="P23" s="40" t="s">
        <v>87</v>
      </c>
      <c r="Q23" s="40" t="s">
        <v>88</v>
      </c>
      <c r="R23" s="101" t="s">
        <v>89</v>
      </c>
    </row>
    <row r="24" spans="1:18" s="2" customFormat="1" x14ac:dyDescent="0.2">
      <c r="A24" s="100"/>
      <c r="B24" s="36"/>
      <c r="C24" s="37" t="s">
        <v>23</v>
      </c>
      <c r="D24" s="38">
        <v>345</v>
      </c>
      <c r="E24" s="38">
        <v>345</v>
      </c>
      <c r="F24" s="38">
        <v>337.5</v>
      </c>
      <c r="G24" s="75">
        <v>0</v>
      </c>
      <c r="H24" s="113">
        <v>345</v>
      </c>
      <c r="I24" s="38">
        <v>345</v>
      </c>
      <c r="J24" s="38">
        <v>337.5</v>
      </c>
      <c r="K24" s="88">
        <v>0</v>
      </c>
      <c r="L24" s="81">
        <v>365</v>
      </c>
      <c r="M24" s="38">
        <v>365</v>
      </c>
      <c r="N24" s="37"/>
      <c r="O24" s="39"/>
      <c r="P24" s="40"/>
      <c r="Q24" s="40"/>
      <c r="R24" s="101"/>
    </row>
    <row r="25" spans="1:18" s="2" customFormat="1" x14ac:dyDescent="0.2">
      <c r="A25" s="100"/>
      <c r="B25" s="36"/>
      <c r="C25" s="37" t="s">
        <v>22</v>
      </c>
      <c r="D25" s="38">
        <v>328.5</v>
      </c>
      <c r="E25" s="38">
        <v>328.5</v>
      </c>
      <c r="F25" s="38">
        <v>321.3</v>
      </c>
      <c r="G25" s="75">
        <v>0</v>
      </c>
      <c r="H25" s="113">
        <v>328.5</v>
      </c>
      <c r="I25" s="38">
        <v>328.5</v>
      </c>
      <c r="J25" s="38">
        <v>321.3</v>
      </c>
      <c r="K25" s="88">
        <v>0</v>
      </c>
      <c r="L25" s="81">
        <v>348</v>
      </c>
      <c r="M25" s="38">
        <v>348</v>
      </c>
      <c r="N25" s="37"/>
      <c r="O25" s="39"/>
      <c r="P25" s="40"/>
      <c r="Q25" s="40"/>
      <c r="R25" s="101"/>
    </row>
    <row r="26" spans="1:18" s="2" customFormat="1" ht="13.5" thickBot="1" x14ac:dyDescent="0.25">
      <c r="A26" s="100"/>
      <c r="B26" s="36"/>
      <c r="C26" s="37" t="s">
        <v>24</v>
      </c>
      <c r="D26" s="38">
        <v>114</v>
      </c>
      <c r="E26" s="38">
        <v>112</v>
      </c>
      <c r="F26" s="38">
        <v>31.5</v>
      </c>
      <c r="G26" s="75">
        <v>2</v>
      </c>
      <c r="H26" s="113">
        <v>114</v>
      </c>
      <c r="I26" s="38">
        <v>112</v>
      </c>
      <c r="J26" s="38">
        <v>31.5</v>
      </c>
      <c r="K26" s="88">
        <v>2</v>
      </c>
      <c r="L26" s="81">
        <v>120</v>
      </c>
      <c r="M26" s="38">
        <v>120</v>
      </c>
      <c r="N26" s="37"/>
      <c r="O26" s="39"/>
      <c r="P26" s="40"/>
      <c r="Q26" s="40"/>
      <c r="R26" s="101"/>
    </row>
    <row r="27" spans="1:18" s="2" customFormat="1" ht="25.5" x14ac:dyDescent="0.2">
      <c r="A27" s="98" t="s">
        <v>93</v>
      </c>
      <c r="B27" s="31" t="s">
        <v>94</v>
      </c>
      <c r="C27" s="32"/>
      <c r="D27" s="33">
        <f t="shared" ref="D27:M27" si="5">SUM(D28:D31)</f>
        <v>362.2</v>
      </c>
      <c r="E27" s="33">
        <f t="shared" si="5"/>
        <v>362.2</v>
      </c>
      <c r="F27" s="33">
        <f t="shared" si="5"/>
        <v>342.1</v>
      </c>
      <c r="G27" s="74">
        <f t="shared" si="5"/>
        <v>0</v>
      </c>
      <c r="H27" s="112">
        <f t="shared" si="5"/>
        <v>362.2</v>
      </c>
      <c r="I27" s="33">
        <f t="shared" si="5"/>
        <v>362.2</v>
      </c>
      <c r="J27" s="33">
        <f t="shared" si="5"/>
        <v>342.1</v>
      </c>
      <c r="K27" s="87">
        <f t="shared" si="5"/>
        <v>0</v>
      </c>
      <c r="L27" s="80">
        <f t="shared" si="5"/>
        <v>383.1</v>
      </c>
      <c r="M27" s="33">
        <f t="shared" si="5"/>
        <v>383.1</v>
      </c>
      <c r="N27" s="32" t="s">
        <v>95</v>
      </c>
      <c r="O27" s="34" t="s">
        <v>25</v>
      </c>
      <c r="P27" s="35" t="s">
        <v>96</v>
      </c>
      <c r="Q27" s="35" t="s">
        <v>96</v>
      </c>
      <c r="R27" s="99" t="s">
        <v>96</v>
      </c>
    </row>
    <row r="28" spans="1:18" s="2" customFormat="1" x14ac:dyDescent="0.2">
      <c r="A28" s="100"/>
      <c r="B28" s="36"/>
      <c r="C28" s="37"/>
      <c r="D28" s="38">
        <v>0</v>
      </c>
      <c r="E28" s="38">
        <v>0</v>
      </c>
      <c r="F28" s="38">
        <v>0</v>
      </c>
      <c r="G28" s="75">
        <v>0</v>
      </c>
      <c r="H28" s="113">
        <v>0</v>
      </c>
      <c r="I28" s="38">
        <v>0</v>
      </c>
      <c r="J28" s="38">
        <v>0</v>
      </c>
      <c r="K28" s="88">
        <v>0</v>
      </c>
      <c r="L28" s="81">
        <v>0</v>
      </c>
      <c r="M28" s="38">
        <v>0</v>
      </c>
      <c r="N28" s="37" t="s">
        <v>97</v>
      </c>
      <c r="O28" s="39" t="s">
        <v>25</v>
      </c>
      <c r="P28" s="40" t="s">
        <v>98</v>
      </c>
      <c r="Q28" s="40" t="s">
        <v>98</v>
      </c>
      <c r="R28" s="101" t="s">
        <v>98</v>
      </c>
    </row>
    <row r="29" spans="1:18" s="2" customFormat="1" ht="25.5" x14ac:dyDescent="0.2">
      <c r="A29" s="100"/>
      <c r="B29" s="36"/>
      <c r="C29" s="37"/>
      <c r="D29" s="38">
        <v>0</v>
      </c>
      <c r="E29" s="38">
        <v>0</v>
      </c>
      <c r="F29" s="38">
        <v>0</v>
      </c>
      <c r="G29" s="75">
        <v>0</v>
      </c>
      <c r="H29" s="113">
        <v>0</v>
      </c>
      <c r="I29" s="38">
        <v>0</v>
      </c>
      <c r="J29" s="38">
        <v>0</v>
      </c>
      <c r="K29" s="88">
        <v>0</v>
      </c>
      <c r="L29" s="81">
        <v>0</v>
      </c>
      <c r="M29" s="38">
        <v>0</v>
      </c>
      <c r="N29" s="37" t="s">
        <v>99</v>
      </c>
      <c r="O29" s="39" t="s">
        <v>25</v>
      </c>
      <c r="P29" s="40" t="s">
        <v>100</v>
      </c>
      <c r="Q29" s="40" t="s">
        <v>100</v>
      </c>
      <c r="R29" s="101" t="s">
        <v>100</v>
      </c>
    </row>
    <row r="30" spans="1:18" s="2" customFormat="1" x14ac:dyDescent="0.2">
      <c r="A30" s="100"/>
      <c r="B30" s="36"/>
      <c r="C30" s="37" t="s">
        <v>23</v>
      </c>
      <c r="D30" s="38">
        <v>358.3</v>
      </c>
      <c r="E30" s="38">
        <v>358.3</v>
      </c>
      <c r="F30" s="38">
        <v>342.1</v>
      </c>
      <c r="G30" s="75">
        <v>0</v>
      </c>
      <c r="H30" s="113">
        <v>358.3</v>
      </c>
      <c r="I30" s="38">
        <v>358.3</v>
      </c>
      <c r="J30" s="38">
        <v>342.1</v>
      </c>
      <c r="K30" s="88">
        <v>0</v>
      </c>
      <c r="L30" s="81">
        <v>379</v>
      </c>
      <c r="M30" s="38">
        <v>379</v>
      </c>
      <c r="N30" s="37"/>
      <c r="O30" s="39"/>
      <c r="P30" s="40"/>
      <c r="Q30" s="40"/>
      <c r="R30" s="101"/>
    </row>
    <row r="31" spans="1:18" s="2" customFormat="1" ht="13.5" thickBot="1" x14ac:dyDescent="0.25">
      <c r="A31" s="100"/>
      <c r="B31" s="36"/>
      <c r="C31" s="37" t="s">
        <v>22</v>
      </c>
      <c r="D31" s="38">
        <v>3.9</v>
      </c>
      <c r="E31" s="38">
        <v>3.9</v>
      </c>
      <c r="F31" s="38">
        <v>0</v>
      </c>
      <c r="G31" s="75">
        <v>0</v>
      </c>
      <c r="H31" s="113">
        <v>3.9</v>
      </c>
      <c r="I31" s="38">
        <v>3.9</v>
      </c>
      <c r="J31" s="38">
        <v>0</v>
      </c>
      <c r="K31" s="88">
        <v>0</v>
      </c>
      <c r="L31" s="81">
        <v>4.0999999999999996</v>
      </c>
      <c r="M31" s="38">
        <v>4.0999999999999996</v>
      </c>
      <c r="N31" s="37"/>
      <c r="O31" s="39"/>
      <c r="P31" s="40"/>
      <c r="Q31" s="40"/>
      <c r="R31" s="101"/>
    </row>
    <row r="32" spans="1:18" s="2" customFormat="1" ht="25.5" x14ac:dyDescent="0.2">
      <c r="A32" s="98" t="s">
        <v>101</v>
      </c>
      <c r="B32" s="31" t="s">
        <v>102</v>
      </c>
      <c r="C32" s="32"/>
      <c r="D32" s="33">
        <f t="shared" ref="D32:M32" si="6">SUM(D33:D35)</f>
        <v>808.7</v>
      </c>
      <c r="E32" s="33">
        <f t="shared" si="6"/>
        <v>803.7</v>
      </c>
      <c r="F32" s="33">
        <f t="shared" si="6"/>
        <v>375.40000000000003</v>
      </c>
      <c r="G32" s="74">
        <f t="shared" si="6"/>
        <v>5</v>
      </c>
      <c r="H32" s="112">
        <f t="shared" si="6"/>
        <v>480.1</v>
      </c>
      <c r="I32" s="33">
        <f t="shared" si="6"/>
        <v>475.1</v>
      </c>
      <c r="J32" s="33">
        <f t="shared" si="6"/>
        <v>287.89999999999998</v>
      </c>
      <c r="K32" s="87">
        <f t="shared" si="6"/>
        <v>5</v>
      </c>
      <c r="L32" s="80">
        <f t="shared" si="6"/>
        <v>715</v>
      </c>
      <c r="M32" s="33">
        <f t="shared" si="6"/>
        <v>734</v>
      </c>
      <c r="N32" s="32" t="s">
        <v>103</v>
      </c>
      <c r="O32" s="34" t="s">
        <v>21</v>
      </c>
      <c r="P32" s="35" t="s">
        <v>104</v>
      </c>
      <c r="Q32" s="35" t="s">
        <v>104</v>
      </c>
      <c r="R32" s="99" t="s">
        <v>104</v>
      </c>
    </row>
    <row r="33" spans="1:18" s="2" customFormat="1" x14ac:dyDescent="0.2">
      <c r="A33" s="100"/>
      <c r="B33" s="36"/>
      <c r="C33" s="37" t="s">
        <v>22</v>
      </c>
      <c r="D33" s="38">
        <v>556.20000000000005</v>
      </c>
      <c r="E33" s="38">
        <v>556.20000000000005</v>
      </c>
      <c r="F33" s="38">
        <v>311.10000000000002</v>
      </c>
      <c r="G33" s="75">
        <v>0</v>
      </c>
      <c r="H33" s="113">
        <v>227.6</v>
      </c>
      <c r="I33" s="38">
        <v>227.6</v>
      </c>
      <c r="J33" s="38">
        <v>223.6</v>
      </c>
      <c r="K33" s="88">
        <v>0</v>
      </c>
      <c r="L33" s="81">
        <v>450</v>
      </c>
      <c r="M33" s="38">
        <v>460</v>
      </c>
      <c r="N33" s="37"/>
      <c r="O33" s="39"/>
      <c r="P33" s="40"/>
      <c r="Q33" s="40"/>
      <c r="R33" s="101"/>
    </row>
    <row r="34" spans="1:18" s="2" customFormat="1" x14ac:dyDescent="0.2">
      <c r="A34" s="100"/>
      <c r="B34" s="36"/>
      <c r="C34" s="37" t="s">
        <v>24</v>
      </c>
      <c r="D34" s="38">
        <v>187.1</v>
      </c>
      <c r="E34" s="38">
        <v>182.1</v>
      </c>
      <c r="F34" s="38">
        <v>0</v>
      </c>
      <c r="G34" s="75">
        <v>5</v>
      </c>
      <c r="H34" s="113">
        <v>187.1</v>
      </c>
      <c r="I34" s="38">
        <v>182.1</v>
      </c>
      <c r="J34" s="38">
        <v>0</v>
      </c>
      <c r="K34" s="88">
        <v>5</v>
      </c>
      <c r="L34" s="81">
        <v>195</v>
      </c>
      <c r="M34" s="38">
        <v>202</v>
      </c>
      <c r="N34" s="37"/>
      <c r="O34" s="39"/>
      <c r="P34" s="40"/>
      <c r="Q34" s="40"/>
      <c r="R34" s="101"/>
    </row>
    <row r="35" spans="1:18" s="2" customFormat="1" ht="13.5" thickBot="1" x14ac:dyDescent="0.25">
      <c r="A35" s="100"/>
      <c r="B35" s="36"/>
      <c r="C35" s="37" t="s">
        <v>23</v>
      </c>
      <c r="D35" s="38">
        <v>65.400000000000006</v>
      </c>
      <c r="E35" s="38">
        <v>65.400000000000006</v>
      </c>
      <c r="F35" s="38">
        <v>64.3</v>
      </c>
      <c r="G35" s="75">
        <v>0</v>
      </c>
      <c r="H35" s="113">
        <v>65.400000000000006</v>
      </c>
      <c r="I35" s="38">
        <v>65.400000000000006</v>
      </c>
      <c r="J35" s="38">
        <v>64.3</v>
      </c>
      <c r="K35" s="88">
        <v>0</v>
      </c>
      <c r="L35" s="81">
        <v>70</v>
      </c>
      <c r="M35" s="38">
        <v>72</v>
      </c>
      <c r="N35" s="37"/>
      <c r="O35" s="39"/>
      <c r="P35" s="40"/>
      <c r="Q35" s="40"/>
      <c r="R35" s="101"/>
    </row>
    <row r="36" spans="1:18" s="2" customFormat="1" ht="38.25" x14ac:dyDescent="0.2">
      <c r="A36" s="98" t="s">
        <v>105</v>
      </c>
      <c r="B36" s="31" t="s">
        <v>106</v>
      </c>
      <c r="C36" s="32"/>
      <c r="D36" s="33">
        <f t="shared" ref="D36:M36" si="7">SUM(D37:D39)</f>
        <v>112.4</v>
      </c>
      <c r="E36" s="33">
        <f t="shared" si="7"/>
        <v>112.4</v>
      </c>
      <c r="F36" s="33">
        <f t="shared" si="7"/>
        <v>83.6</v>
      </c>
      <c r="G36" s="74">
        <f t="shared" si="7"/>
        <v>0</v>
      </c>
      <c r="H36" s="112">
        <f t="shared" si="7"/>
        <v>112.4</v>
      </c>
      <c r="I36" s="33">
        <f t="shared" si="7"/>
        <v>112.4</v>
      </c>
      <c r="J36" s="33">
        <f t="shared" si="7"/>
        <v>83.6</v>
      </c>
      <c r="K36" s="87">
        <f t="shared" si="7"/>
        <v>0</v>
      </c>
      <c r="L36" s="80">
        <f t="shared" si="7"/>
        <v>112.2</v>
      </c>
      <c r="M36" s="33">
        <f t="shared" si="7"/>
        <v>112.7</v>
      </c>
      <c r="N36" s="32" t="s">
        <v>107</v>
      </c>
      <c r="O36" s="34" t="s">
        <v>21</v>
      </c>
      <c r="P36" s="35" t="s">
        <v>108</v>
      </c>
      <c r="Q36" s="35" t="s">
        <v>109</v>
      </c>
      <c r="R36" s="99" t="s">
        <v>110</v>
      </c>
    </row>
    <row r="37" spans="1:18" s="2" customFormat="1" ht="25.5" x14ac:dyDescent="0.2">
      <c r="A37" s="100"/>
      <c r="B37" s="36"/>
      <c r="C37" s="37"/>
      <c r="D37" s="38">
        <v>0</v>
      </c>
      <c r="E37" s="38">
        <v>0</v>
      </c>
      <c r="F37" s="38">
        <v>0</v>
      </c>
      <c r="G37" s="75">
        <v>0</v>
      </c>
      <c r="H37" s="113">
        <v>0</v>
      </c>
      <c r="I37" s="38">
        <v>0</v>
      </c>
      <c r="J37" s="38">
        <v>0</v>
      </c>
      <c r="K37" s="88">
        <v>0</v>
      </c>
      <c r="L37" s="81">
        <v>0</v>
      </c>
      <c r="M37" s="38">
        <v>0</v>
      </c>
      <c r="N37" s="37" t="s">
        <v>111</v>
      </c>
      <c r="O37" s="39" t="s">
        <v>21</v>
      </c>
      <c r="P37" s="40" t="s">
        <v>20</v>
      </c>
      <c r="Q37" s="40" t="s">
        <v>112</v>
      </c>
      <c r="R37" s="101" t="s">
        <v>40</v>
      </c>
    </row>
    <row r="38" spans="1:18" s="2" customFormat="1" x14ac:dyDescent="0.2">
      <c r="A38" s="100"/>
      <c r="B38" s="36"/>
      <c r="C38" s="37" t="s">
        <v>22</v>
      </c>
      <c r="D38" s="38">
        <v>112.2</v>
      </c>
      <c r="E38" s="38">
        <v>112.2</v>
      </c>
      <c r="F38" s="38">
        <v>83.6</v>
      </c>
      <c r="G38" s="75">
        <v>0</v>
      </c>
      <c r="H38" s="113">
        <v>112.2</v>
      </c>
      <c r="I38" s="38">
        <v>112.2</v>
      </c>
      <c r="J38" s="38">
        <v>83.6</v>
      </c>
      <c r="K38" s="88">
        <v>0</v>
      </c>
      <c r="L38" s="81">
        <v>112</v>
      </c>
      <c r="M38" s="38">
        <v>112.5</v>
      </c>
      <c r="N38" s="37"/>
      <c r="O38" s="39"/>
      <c r="P38" s="40"/>
      <c r="Q38" s="40"/>
      <c r="R38" s="101"/>
    </row>
    <row r="39" spans="1:18" s="2" customFormat="1" ht="13.5" thickBot="1" x14ac:dyDescent="0.25">
      <c r="A39" s="100"/>
      <c r="B39" s="36"/>
      <c r="C39" s="37" t="s">
        <v>24</v>
      </c>
      <c r="D39" s="38">
        <v>0.2</v>
      </c>
      <c r="E39" s="38">
        <v>0.2</v>
      </c>
      <c r="F39" s="38">
        <v>0</v>
      </c>
      <c r="G39" s="75">
        <v>0</v>
      </c>
      <c r="H39" s="113">
        <v>0.2</v>
      </c>
      <c r="I39" s="38">
        <v>0.2</v>
      </c>
      <c r="J39" s="38">
        <v>0</v>
      </c>
      <c r="K39" s="88">
        <v>0</v>
      </c>
      <c r="L39" s="81">
        <v>0.2</v>
      </c>
      <c r="M39" s="38">
        <v>0.2</v>
      </c>
      <c r="N39" s="37"/>
      <c r="O39" s="39"/>
      <c r="P39" s="40"/>
      <c r="Q39" s="40"/>
      <c r="R39" s="101"/>
    </row>
    <row r="40" spans="1:18" s="2" customFormat="1" ht="39" thickBot="1" x14ac:dyDescent="0.25">
      <c r="A40" s="98" t="s">
        <v>113</v>
      </c>
      <c r="B40" s="31" t="s">
        <v>114</v>
      </c>
      <c r="C40" s="32"/>
      <c r="D40" s="41">
        <v>0</v>
      </c>
      <c r="E40" s="41">
        <v>0</v>
      </c>
      <c r="F40" s="41">
        <v>0</v>
      </c>
      <c r="G40" s="76">
        <v>0</v>
      </c>
      <c r="H40" s="114">
        <v>0</v>
      </c>
      <c r="I40" s="41">
        <v>0</v>
      </c>
      <c r="J40" s="41">
        <v>0</v>
      </c>
      <c r="K40" s="89">
        <v>0</v>
      </c>
      <c r="L40" s="82">
        <v>0</v>
      </c>
      <c r="M40" s="41">
        <v>0</v>
      </c>
      <c r="N40" s="32" t="s">
        <v>115</v>
      </c>
      <c r="O40" s="34" t="s">
        <v>21</v>
      </c>
      <c r="P40" s="35" t="s">
        <v>41</v>
      </c>
      <c r="Q40" s="35" t="s">
        <v>41</v>
      </c>
      <c r="R40" s="99" t="s">
        <v>41</v>
      </c>
    </row>
    <row r="41" spans="1:18" s="2" customFormat="1" ht="38.25" x14ac:dyDescent="0.2">
      <c r="A41" s="98" t="s">
        <v>116</v>
      </c>
      <c r="B41" s="31" t="s">
        <v>117</v>
      </c>
      <c r="C41" s="32"/>
      <c r="D41" s="33">
        <f t="shared" ref="D41:M41" si="8">SUM(D42:D44)</f>
        <v>15.8</v>
      </c>
      <c r="E41" s="33">
        <f t="shared" si="8"/>
        <v>15.8</v>
      </c>
      <c r="F41" s="33">
        <f t="shared" si="8"/>
        <v>0</v>
      </c>
      <c r="G41" s="74">
        <f t="shared" si="8"/>
        <v>0</v>
      </c>
      <c r="H41" s="112">
        <f t="shared" si="8"/>
        <v>15.8</v>
      </c>
      <c r="I41" s="33">
        <f t="shared" si="8"/>
        <v>15.8</v>
      </c>
      <c r="J41" s="33">
        <f t="shared" si="8"/>
        <v>0</v>
      </c>
      <c r="K41" s="87">
        <f t="shared" si="8"/>
        <v>0</v>
      </c>
      <c r="L41" s="80">
        <f t="shared" si="8"/>
        <v>15.8</v>
      </c>
      <c r="M41" s="33">
        <f t="shared" si="8"/>
        <v>15.8</v>
      </c>
      <c r="N41" s="32" t="s">
        <v>49</v>
      </c>
      <c r="O41" s="34" t="s">
        <v>21</v>
      </c>
      <c r="P41" s="35" t="s">
        <v>36</v>
      </c>
      <c r="Q41" s="35" t="s">
        <v>118</v>
      </c>
      <c r="R41" s="99" t="s">
        <v>119</v>
      </c>
    </row>
    <row r="42" spans="1:18" s="2" customFormat="1" x14ac:dyDescent="0.2">
      <c r="A42" s="100"/>
      <c r="B42" s="36"/>
      <c r="C42" s="37"/>
      <c r="D42" s="38">
        <v>0</v>
      </c>
      <c r="E42" s="38">
        <v>0</v>
      </c>
      <c r="F42" s="38">
        <v>0</v>
      </c>
      <c r="G42" s="75">
        <v>0</v>
      </c>
      <c r="H42" s="113">
        <v>0</v>
      </c>
      <c r="I42" s="38">
        <v>0</v>
      </c>
      <c r="J42" s="38">
        <v>0</v>
      </c>
      <c r="K42" s="88">
        <v>0</v>
      </c>
      <c r="L42" s="81">
        <v>0</v>
      </c>
      <c r="M42" s="38">
        <v>0</v>
      </c>
      <c r="N42" s="37" t="s">
        <v>48</v>
      </c>
      <c r="O42" s="39" t="s">
        <v>25</v>
      </c>
      <c r="P42" s="40" t="s">
        <v>42</v>
      </c>
      <c r="Q42" s="40" t="s">
        <v>39</v>
      </c>
      <c r="R42" s="101" t="s">
        <v>39</v>
      </c>
    </row>
    <row r="43" spans="1:18" s="2" customFormat="1" x14ac:dyDescent="0.2">
      <c r="A43" s="100"/>
      <c r="B43" s="36"/>
      <c r="C43" s="37" t="s">
        <v>29</v>
      </c>
      <c r="D43" s="38">
        <v>0</v>
      </c>
      <c r="E43" s="38">
        <v>0</v>
      </c>
      <c r="F43" s="38">
        <v>0</v>
      </c>
      <c r="G43" s="75">
        <v>0</v>
      </c>
      <c r="H43" s="113">
        <v>0</v>
      </c>
      <c r="I43" s="38">
        <v>0</v>
      </c>
      <c r="J43" s="38">
        <v>0</v>
      </c>
      <c r="K43" s="88">
        <v>0</v>
      </c>
      <c r="L43" s="81">
        <v>0</v>
      </c>
      <c r="M43" s="38">
        <v>0</v>
      </c>
      <c r="N43" s="37"/>
      <c r="O43" s="39"/>
      <c r="P43" s="40"/>
      <c r="Q43" s="40"/>
      <c r="R43" s="101"/>
    </row>
    <row r="44" spans="1:18" s="2" customFormat="1" ht="13.5" thickBot="1" x14ac:dyDescent="0.25">
      <c r="A44" s="100"/>
      <c r="B44" s="36"/>
      <c r="C44" s="37" t="s">
        <v>22</v>
      </c>
      <c r="D44" s="38">
        <v>15.8</v>
      </c>
      <c r="E44" s="38">
        <v>15.8</v>
      </c>
      <c r="F44" s="38">
        <v>0</v>
      </c>
      <c r="G44" s="75">
        <v>0</v>
      </c>
      <c r="H44" s="113">
        <v>15.8</v>
      </c>
      <c r="I44" s="38">
        <v>15.8</v>
      </c>
      <c r="J44" s="38">
        <v>0</v>
      </c>
      <c r="K44" s="88">
        <v>0</v>
      </c>
      <c r="L44" s="81">
        <v>15.8</v>
      </c>
      <c r="M44" s="38">
        <v>15.8</v>
      </c>
      <c r="N44" s="37"/>
      <c r="O44" s="39"/>
      <c r="P44" s="40"/>
      <c r="Q44" s="40"/>
      <c r="R44" s="101"/>
    </row>
    <row r="45" spans="1:18" s="2" customFormat="1" ht="25.5" x14ac:dyDescent="0.2">
      <c r="A45" s="98" t="s">
        <v>120</v>
      </c>
      <c r="B45" s="31" t="s">
        <v>121</v>
      </c>
      <c r="C45" s="32"/>
      <c r="D45" s="33">
        <f t="shared" ref="D45:M45" si="9">SUM(D46:D47)</f>
        <v>329.4</v>
      </c>
      <c r="E45" s="33">
        <f t="shared" si="9"/>
        <v>329.4</v>
      </c>
      <c r="F45" s="33">
        <f t="shared" si="9"/>
        <v>0</v>
      </c>
      <c r="G45" s="74">
        <f t="shared" si="9"/>
        <v>0</v>
      </c>
      <c r="H45" s="112">
        <f t="shared" si="9"/>
        <v>329.4</v>
      </c>
      <c r="I45" s="33">
        <f t="shared" si="9"/>
        <v>329.4</v>
      </c>
      <c r="J45" s="33">
        <f t="shared" si="9"/>
        <v>0</v>
      </c>
      <c r="K45" s="87">
        <f t="shared" si="9"/>
        <v>0</v>
      </c>
      <c r="L45" s="80">
        <f t="shared" si="9"/>
        <v>329.4</v>
      </c>
      <c r="M45" s="33">
        <f t="shared" si="9"/>
        <v>329.4</v>
      </c>
      <c r="N45" s="32" t="s">
        <v>122</v>
      </c>
      <c r="O45" s="34" t="s">
        <v>21</v>
      </c>
      <c r="P45" s="35" t="s">
        <v>20</v>
      </c>
      <c r="Q45" s="35" t="s">
        <v>123</v>
      </c>
      <c r="R45" s="99" t="s">
        <v>123</v>
      </c>
    </row>
    <row r="46" spans="1:18" s="2" customFormat="1" x14ac:dyDescent="0.2">
      <c r="A46" s="100"/>
      <c r="B46" s="36"/>
      <c r="C46" s="37" t="s">
        <v>22</v>
      </c>
      <c r="D46" s="38">
        <v>30</v>
      </c>
      <c r="E46" s="38">
        <v>30</v>
      </c>
      <c r="F46" s="38">
        <v>0</v>
      </c>
      <c r="G46" s="75">
        <v>0</v>
      </c>
      <c r="H46" s="113">
        <v>30</v>
      </c>
      <c r="I46" s="38">
        <v>30</v>
      </c>
      <c r="J46" s="38">
        <v>0</v>
      </c>
      <c r="K46" s="88">
        <v>0</v>
      </c>
      <c r="L46" s="81">
        <v>30</v>
      </c>
      <c r="M46" s="38">
        <v>30</v>
      </c>
      <c r="N46" s="37"/>
      <c r="O46" s="39"/>
      <c r="P46" s="40"/>
      <c r="Q46" s="40"/>
      <c r="R46" s="101"/>
    </row>
    <row r="47" spans="1:18" s="2" customFormat="1" ht="13.5" thickBot="1" x14ac:dyDescent="0.25">
      <c r="A47" s="100"/>
      <c r="B47" s="36"/>
      <c r="C47" s="37" t="s">
        <v>23</v>
      </c>
      <c r="D47" s="38">
        <v>299.39999999999998</v>
      </c>
      <c r="E47" s="38">
        <v>299.39999999999998</v>
      </c>
      <c r="F47" s="38">
        <v>0</v>
      </c>
      <c r="G47" s="75">
        <v>0</v>
      </c>
      <c r="H47" s="113">
        <v>299.39999999999998</v>
      </c>
      <c r="I47" s="38">
        <v>299.39999999999998</v>
      </c>
      <c r="J47" s="38">
        <v>0</v>
      </c>
      <c r="K47" s="88">
        <v>0</v>
      </c>
      <c r="L47" s="81">
        <v>299.39999999999998</v>
      </c>
      <c r="M47" s="38">
        <v>299.39999999999998</v>
      </c>
      <c r="N47" s="37"/>
      <c r="O47" s="39"/>
      <c r="P47" s="40"/>
      <c r="Q47" s="40"/>
      <c r="R47" s="101"/>
    </row>
    <row r="48" spans="1:18" s="2" customFormat="1" ht="25.5" x14ac:dyDescent="0.2">
      <c r="A48" s="98" t="s">
        <v>124</v>
      </c>
      <c r="B48" s="31" t="s">
        <v>125</v>
      </c>
      <c r="C48" s="32" t="s">
        <v>22</v>
      </c>
      <c r="D48" s="33">
        <f>SUM(D49:D51)+155</f>
        <v>155</v>
      </c>
      <c r="E48" s="33">
        <f>SUM(E49:E51)+155</f>
        <v>155</v>
      </c>
      <c r="F48" s="33">
        <f>SUM(F49:F51)</f>
        <v>0</v>
      </c>
      <c r="G48" s="74">
        <f>SUM(G49:G51)</f>
        <v>0</v>
      </c>
      <c r="H48" s="112">
        <f>SUM(H49:H51)+145</f>
        <v>145</v>
      </c>
      <c r="I48" s="33">
        <f>SUM(I49:I51)+145</f>
        <v>145</v>
      </c>
      <c r="J48" s="33">
        <f>SUM(J49:J51)</f>
        <v>0</v>
      </c>
      <c r="K48" s="87">
        <f>SUM(K49:K51)</f>
        <v>0</v>
      </c>
      <c r="L48" s="80">
        <f>SUM(L49:L51)+155</f>
        <v>155</v>
      </c>
      <c r="M48" s="33">
        <f>SUM(M49:M51)+155</f>
        <v>155</v>
      </c>
      <c r="N48" s="32" t="s">
        <v>129</v>
      </c>
      <c r="O48" s="34" t="s">
        <v>21</v>
      </c>
      <c r="P48" s="35" t="s">
        <v>41</v>
      </c>
      <c r="Q48" s="35" t="s">
        <v>41</v>
      </c>
      <c r="R48" s="99" t="s">
        <v>41</v>
      </c>
    </row>
    <row r="49" spans="1:18" s="2" customFormat="1" ht="25.5" x14ac:dyDescent="0.2">
      <c r="A49" s="100"/>
      <c r="B49" s="36"/>
      <c r="C49" s="37"/>
      <c r="D49" s="38">
        <v>0</v>
      </c>
      <c r="E49" s="38">
        <v>0</v>
      </c>
      <c r="F49" s="38">
        <v>0</v>
      </c>
      <c r="G49" s="75">
        <v>0</v>
      </c>
      <c r="H49" s="113">
        <v>0</v>
      </c>
      <c r="I49" s="38">
        <v>0</v>
      </c>
      <c r="J49" s="38">
        <v>0</v>
      </c>
      <c r="K49" s="88">
        <v>0</v>
      </c>
      <c r="L49" s="81">
        <v>0</v>
      </c>
      <c r="M49" s="38">
        <v>0</v>
      </c>
      <c r="N49" s="37" t="s">
        <v>127</v>
      </c>
      <c r="O49" s="39" t="s">
        <v>21</v>
      </c>
      <c r="P49" s="40" t="s">
        <v>43</v>
      </c>
      <c r="Q49" s="40" t="s">
        <v>128</v>
      </c>
      <c r="R49" s="101" t="s">
        <v>81</v>
      </c>
    </row>
    <row r="50" spans="1:18" s="2" customFormat="1" ht="25.5" x14ac:dyDescent="0.2">
      <c r="A50" s="100"/>
      <c r="B50" s="36"/>
      <c r="C50" s="37"/>
      <c r="D50" s="38">
        <v>0</v>
      </c>
      <c r="E50" s="38">
        <v>0</v>
      </c>
      <c r="F50" s="38">
        <v>0</v>
      </c>
      <c r="G50" s="75">
        <v>0</v>
      </c>
      <c r="H50" s="113">
        <v>0</v>
      </c>
      <c r="I50" s="38">
        <v>0</v>
      </c>
      <c r="J50" s="38">
        <v>0</v>
      </c>
      <c r="K50" s="88">
        <v>0</v>
      </c>
      <c r="L50" s="81">
        <v>0</v>
      </c>
      <c r="M50" s="38">
        <v>0</v>
      </c>
      <c r="N50" s="37" t="s">
        <v>130</v>
      </c>
      <c r="O50" s="39" t="s">
        <v>21</v>
      </c>
      <c r="P50" s="40" t="s">
        <v>28</v>
      </c>
      <c r="Q50" s="40" t="s">
        <v>46</v>
      </c>
      <c r="R50" s="101" t="s">
        <v>46</v>
      </c>
    </row>
    <row r="51" spans="1:18" s="2" customFormat="1" ht="26.25" thickBot="1" x14ac:dyDescent="0.25">
      <c r="A51" s="100"/>
      <c r="B51" s="36"/>
      <c r="C51" s="37"/>
      <c r="D51" s="38">
        <v>0</v>
      </c>
      <c r="E51" s="38">
        <v>0</v>
      </c>
      <c r="F51" s="38">
        <v>0</v>
      </c>
      <c r="G51" s="75">
        <v>0</v>
      </c>
      <c r="H51" s="113">
        <v>0</v>
      </c>
      <c r="I51" s="38">
        <v>0</v>
      </c>
      <c r="J51" s="38">
        <v>0</v>
      </c>
      <c r="K51" s="88">
        <v>0</v>
      </c>
      <c r="L51" s="81">
        <v>0</v>
      </c>
      <c r="M51" s="38">
        <v>0</v>
      </c>
      <c r="N51" s="37" t="s">
        <v>126</v>
      </c>
      <c r="O51" s="39" t="s">
        <v>21</v>
      </c>
      <c r="P51" s="40" t="s">
        <v>47</v>
      </c>
      <c r="Q51" s="40" t="s">
        <v>68</v>
      </c>
      <c r="R51" s="101" t="s">
        <v>68</v>
      </c>
    </row>
    <row r="52" spans="1:18" s="2" customFormat="1" ht="26.25" thickBot="1" x14ac:dyDescent="0.25">
      <c r="A52" s="98" t="s">
        <v>131</v>
      </c>
      <c r="B52" s="31" t="s">
        <v>132</v>
      </c>
      <c r="C52" s="32" t="s">
        <v>23</v>
      </c>
      <c r="D52" s="41">
        <v>158</v>
      </c>
      <c r="E52" s="41">
        <v>158</v>
      </c>
      <c r="F52" s="41">
        <v>0</v>
      </c>
      <c r="G52" s="76">
        <v>0</v>
      </c>
      <c r="H52" s="114">
        <v>158</v>
      </c>
      <c r="I52" s="41">
        <v>158</v>
      </c>
      <c r="J52" s="41">
        <v>0</v>
      </c>
      <c r="K52" s="89">
        <v>0</v>
      </c>
      <c r="L52" s="82">
        <v>158</v>
      </c>
      <c r="M52" s="41">
        <v>158</v>
      </c>
      <c r="N52" s="32" t="s">
        <v>133</v>
      </c>
      <c r="O52" s="34" t="s">
        <v>21</v>
      </c>
      <c r="P52" s="35" t="s">
        <v>134</v>
      </c>
      <c r="Q52" s="35" t="s">
        <v>134</v>
      </c>
      <c r="R52" s="99" t="s">
        <v>134</v>
      </c>
    </row>
    <row r="53" spans="1:18" s="2" customFormat="1" ht="25.5" x14ac:dyDescent="0.2">
      <c r="A53" s="98" t="s">
        <v>135</v>
      </c>
      <c r="B53" s="31" t="s">
        <v>136</v>
      </c>
      <c r="C53" s="32"/>
      <c r="D53" s="33">
        <f t="shared" ref="D53:M53" si="10">SUM(D54:D55)</f>
        <v>317.39999999999998</v>
      </c>
      <c r="E53" s="33">
        <f t="shared" si="10"/>
        <v>317.39999999999998</v>
      </c>
      <c r="F53" s="33">
        <f t="shared" si="10"/>
        <v>309.7</v>
      </c>
      <c r="G53" s="74">
        <f t="shared" si="10"/>
        <v>0</v>
      </c>
      <c r="H53" s="112">
        <f t="shared" si="10"/>
        <v>239.6</v>
      </c>
      <c r="I53" s="33">
        <f t="shared" si="10"/>
        <v>239.6</v>
      </c>
      <c r="J53" s="33">
        <f t="shared" si="10"/>
        <v>234.3</v>
      </c>
      <c r="K53" s="87">
        <f t="shared" si="10"/>
        <v>0</v>
      </c>
      <c r="L53" s="80">
        <f t="shared" si="10"/>
        <v>511.2</v>
      </c>
      <c r="M53" s="33">
        <f t="shared" si="10"/>
        <v>536.4</v>
      </c>
      <c r="N53" s="32" t="s">
        <v>137</v>
      </c>
      <c r="O53" s="34" t="s">
        <v>21</v>
      </c>
      <c r="P53" s="35" t="s">
        <v>33</v>
      </c>
      <c r="Q53" s="35" t="s">
        <v>138</v>
      </c>
      <c r="R53" s="99" t="s">
        <v>139</v>
      </c>
    </row>
    <row r="54" spans="1:18" s="2" customFormat="1" x14ac:dyDescent="0.2">
      <c r="A54" s="100"/>
      <c r="B54" s="36"/>
      <c r="C54" s="37" t="s">
        <v>22</v>
      </c>
      <c r="D54" s="38">
        <v>127.8</v>
      </c>
      <c r="E54" s="38">
        <v>127.8</v>
      </c>
      <c r="F54" s="38">
        <v>124.7</v>
      </c>
      <c r="G54" s="75">
        <v>0</v>
      </c>
      <c r="H54" s="113">
        <v>50</v>
      </c>
      <c r="I54" s="38">
        <v>50</v>
      </c>
      <c r="J54" s="38">
        <v>49.3</v>
      </c>
      <c r="K54" s="88">
        <v>0</v>
      </c>
      <c r="L54" s="81">
        <v>313.2</v>
      </c>
      <c r="M54" s="38">
        <v>328.5</v>
      </c>
      <c r="N54" s="37"/>
      <c r="O54" s="39"/>
      <c r="P54" s="40"/>
      <c r="Q54" s="40"/>
      <c r="R54" s="101"/>
    </row>
    <row r="55" spans="1:18" s="2" customFormat="1" ht="13.5" thickBot="1" x14ac:dyDescent="0.25">
      <c r="A55" s="100"/>
      <c r="B55" s="36"/>
      <c r="C55" s="37" t="s">
        <v>23</v>
      </c>
      <c r="D55" s="38">
        <v>189.6</v>
      </c>
      <c r="E55" s="38">
        <v>189.6</v>
      </c>
      <c r="F55" s="38">
        <v>185</v>
      </c>
      <c r="G55" s="75">
        <v>0</v>
      </c>
      <c r="H55" s="113">
        <v>189.6</v>
      </c>
      <c r="I55" s="38">
        <v>189.6</v>
      </c>
      <c r="J55" s="38">
        <v>185</v>
      </c>
      <c r="K55" s="88">
        <v>0</v>
      </c>
      <c r="L55" s="81">
        <v>198</v>
      </c>
      <c r="M55" s="38">
        <v>207.9</v>
      </c>
      <c r="N55" s="37"/>
      <c r="O55" s="39"/>
      <c r="P55" s="40"/>
      <c r="Q55" s="40"/>
      <c r="R55" s="101"/>
    </row>
    <row r="56" spans="1:18" s="2" customFormat="1" ht="26.25" thickBot="1" x14ac:dyDescent="0.25">
      <c r="A56" s="98" t="s">
        <v>140</v>
      </c>
      <c r="B56" s="31" t="s">
        <v>141</v>
      </c>
      <c r="C56" s="32" t="s">
        <v>22</v>
      </c>
      <c r="D56" s="41">
        <v>324.89999999999998</v>
      </c>
      <c r="E56" s="41">
        <v>318.89999999999998</v>
      </c>
      <c r="F56" s="41">
        <v>257.8</v>
      </c>
      <c r="G56" s="76">
        <v>6</v>
      </c>
      <c r="H56" s="114">
        <v>324.89999999999998</v>
      </c>
      <c r="I56" s="41">
        <v>318.89999999999998</v>
      </c>
      <c r="J56" s="41">
        <v>257.8</v>
      </c>
      <c r="K56" s="89">
        <v>6</v>
      </c>
      <c r="L56" s="82">
        <v>324</v>
      </c>
      <c r="M56" s="41">
        <v>330</v>
      </c>
      <c r="N56" s="32" t="s">
        <v>142</v>
      </c>
      <c r="O56" s="34" t="s">
        <v>19</v>
      </c>
      <c r="P56" s="35" t="s">
        <v>68</v>
      </c>
      <c r="Q56" s="35" t="s">
        <v>68</v>
      </c>
      <c r="R56" s="99" t="s">
        <v>68</v>
      </c>
    </row>
    <row r="57" spans="1:18" s="2" customFormat="1" ht="25.5" x14ac:dyDescent="0.2">
      <c r="A57" s="98" t="s">
        <v>143</v>
      </c>
      <c r="B57" s="31" t="s">
        <v>144</v>
      </c>
      <c r="C57" s="32" t="s">
        <v>23</v>
      </c>
      <c r="D57" s="33">
        <f>SUM(D58:D60)+200.4</f>
        <v>200.4</v>
      </c>
      <c r="E57" s="33">
        <f>SUM(E58:E60)+3.5</f>
        <v>3.5</v>
      </c>
      <c r="F57" s="33">
        <f>SUM(F58:F60)+2.2</f>
        <v>2.2000000000000002</v>
      </c>
      <c r="G57" s="74">
        <f>SUM(G58:G60)+196.9</f>
        <v>196.9</v>
      </c>
      <c r="H57" s="112">
        <f>SUM(H58:H60)+200.4</f>
        <v>200.4</v>
      </c>
      <c r="I57" s="33">
        <f>SUM(I58:I60)+3.5</f>
        <v>3.5</v>
      </c>
      <c r="J57" s="33">
        <f>SUM(J58:J60)+2.2</f>
        <v>2.2000000000000002</v>
      </c>
      <c r="K57" s="87">
        <f>SUM(K58:K60)+196.9</f>
        <v>196.9</v>
      </c>
      <c r="L57" s="80">
        <f>SUM(L58:L60)+2</f>
        <v>2</v>
      </c>
      <c r="M57" s="33">
        <f>SUM(M58:M60)</f>
        <v>0</v>
      </c>
      <c r="N57" s="32" t="s">
        <v>145</v>
      </c>
      <c r="O57" s="34" t="s">
        <v>146</v>
      </c>
      <c r="P57" s="35" t="s">
        <v>147</v>
      </c>
      <c r="Q57" s="35"/>
      <c r="R57" s="99"/>
    </row>
    <row r="58" spans="1:18" s="2" customFormat="1" x14ac:dyDescent="0.2">
      <c r="A58" s="100"/>
      <c r="B58" s="36"/>
      <c r="C58" s="37"/>
      <c r="D58" s="38">
        <v>0</v>
      </c>
      <c r="E58" s="38">
        <v>0</v>
      </c>
      <c r="F58" s="38">
        <v>0</v>
      </c>
      <c r="G58" s="75">
        <v>0</v>
      </c>
      <c r="H58" s="113">
        <v>0</v>
      </c>
      <c r="I58" s="38">
        <v>0</v>
      </c>
      <c r="J58" s="38">
        <v>0</v>
      </c>
      <c r="K58" s="88">
        <v>0</v>
      </c>
      <c r="L58" s="81">
        <v>0</v>
      </c>
      <c r="M58" s="38">
        <v>0</v>
      </c>
      <c r="N58" s="37" t="s">
        <v>148</v>
      </c>
      <c r="O58" s="39" t="s">
        <v>149</v>
      </c>
      <c r="P58" s="40" t="s">
        <v>34</v>
      </c>
      <c r="Q58" s="40"/>
      <c r="R58" s="101"/>
    </row>
    <row r="59" spans="1:18" s="2" customFormat="1" x14ac:dyDescent="0.2">
      <c r="A59" s="100"/>
      <c r="B59" s="36"/>
      <c r="C59" s="37"/>
      <c r="D59" s="38">
        <v>0</v>
      </c>
      <c r="E59" s="38">
        <v>0</v>
      </c>
      <c r="F59" s="38">
        <v>0</v>
      </c>
      <c r="G59" s="75">
        <v>0</v>
      </c>
      <c r="H59" s="113">
        <v>0</v>
      </c>
      <c r="I59" s="38">
        <v>0</v>
      </c>
      <c r="J59" s="38">
        <v>0</v>
      </c>
      <c r="K59" s="88">
        <v>0</v>
      </c>
      <c r="L59" s="81">
        <v>0</v>
      </c>
      <c r="M59" s="38">
        <v>0</v>
      </c>
      <c r="N59" s="37" t="s">
        <v>150</v>
      </c>
      <c r="O59" s="39" t="s">
        <v>25</v>
      </c>
      <c r="P59" s="40" t="s">
        <v>34</v>
      </c>
      <c r="Q59" s="40"/>
      <c r="R59" s="101"/>
    </row>
    <row r="60" spans="1:18" s="2" customFormat="1" ht="13.5" thickBot="1" x14ac:dyDescent="0.25">
      <c r="A60" s="100"/>
      <c r="B60" s="36"/>
      <c r="C60" s="37"/>
      <c r="D60" s="38">
        <v>0</v>
      </c>
      <c r="E60" s="38">
        <v>0</v>
      </c>
      <c r="F60" s="38">
        <v>0</v>
      </c>
      <c r="G60" s="75">
        <v>0</v>
      </c>
      <c r="H60" s="113">
        <v>0</v>
      </c>
      <c r="I60" s="38">
        <v>0</v>
      </c>
      <c r="J60" s="38">
        <v>0</v>
      </c>
      <c r="K60" s="88">
        <v>0</v>
      </c>
      <c r="L60" s="81">
        <v>0</v>
      </c>
      <c r="M60" s="38">
        <v>0</v>
      </c>
      <c r="N60" s="37" t="s">
        <v>151</v>
      </c>
      <c r="O60" s="39" t="s">
        <v>25</v>
      </c>
      <c r="P60" s="40" t="s">
        <v>34</v>
      </c>
      <c r="Q60" s="40"/>
      <c r="R60" s="101"/>
    </row>
    <row r="61" spans="1:18" s="2" customFormat="1" ht="13.5" thickBot="1" x14ac:dyDescent="0.25">
      <c r="A61" s="96" t="s">
        <v>152</v>
      </c>
      <c r="B61" s="25" t="s">
        <v>153</v>
      </c>
      <c r="C61" s="26"/>
      <c r="D61" s="27">
        <f t="shared" ref="D61:M61" si="11">D62+D66+D67+D68+D72+D73+D74+D76</f>
        <v>581.9</v>
      </c>
      <c r="E61" s="27">
        <f t="shared" si="11"/>
        <v>581.9</v>
      </c>
      <c r="F61" s="27">
        <f t="shared" si="11"/>
        <v>0</v>
      </c>
      <c r="G61" s="73">
        <f t="shared" si="11"/>
        <v>0</v>
      </c>
      <c r="H61" s="111">
        <f t="shared" si="11"/>
        <v>581.9</v>
      </c>
      <c r="I61" s="27">
        <f t="shared" si="11"/>
        <v>581.9</v>
      </c>
      <c r="J61" s="27">
        <f t="shared" si="11"/>
        <v>0</v>
      </c>
      <c r="K61" s="86">
        <f t="shared" si="11"/>
        <v>0</v>
      </c>
      <c r="L61" s="79">
        <f t="shared" si="11"/>
        <v>451.1</v>
      </c>
      <c r="M61" s="27">
        <f t="shared" si="11"/>
        <v>447</v>
      </c>
      <c r="N61" s="26" t="s">
        <v>154</v>
      </c>
      <c r="O61" s="28" t="s">
        <v>21</v>
      </c>
      <c r="P61" s="29" t="s">
        <v>155</v>
      </c>
      <c r="Q61" s="29" t="s">
        <v>156</v>
      </c>
      <c r="R61" s="97" t="s">
        <v>156</v>
      </c>
    </row>
    <row r="62" spans="1:18" s="2" customFormat="1" x14ac:dyDescent="0.2">
      <c r="A62" s="98" t="s">
        <v>157</v>
      </c>
      <c r="B62" s="31" t="s">
        <v>158</v>
      </c>
      <c r="C62" s="32"/>
      <c r="D62" s="33">
        <f t="shared" ref="D62:M62" si="12">SUM(D63:D65)</f>
        <v>372</v>
      </c>
      <c r="E62" s="33">
        <f t="shared" si="12"/>
        <v>372</v>
      </c>
      <c r="F62" s="33">
        <f t="shared" si="12"/>
        <v>0</v>
      </c>
      <c r="G62" s="74">
        <f t="shared" si="12"/>
        <v>0</v>
      </c>
      <c r="H62" s="112">
        <f t="shared" si="12"/>
        <v>372</v>
      </c>
      <c r="I62" s="33">
        <f t="shared" si="12"/>
        <v>372</v>
      </c>
      <c r="J62" s="33">
        <f t="shared" si="12"/>
        <v>0</v>
      </c>
      <c r="K62" s="87">
        <f t="shared" si="12"/>
        <v>0</v>
      </c>
      <c r="L62" s="80">
        <f t="shared" si="12"/>
        <v>372</v>
      </c>
      <c r="M62" s="33">
        <f t="shared" si="12"/>
        <v>372</v>
      </c>
      <c r="N62" s="32" t="s">
        <v>159</v>
      </c>
      <c r="O62" s="34" t="s">
        <v>25</v>
      </c>
      <c r="P62" s="35" t="s">
        <v>43</v>
      </c>
      <c r="Q62" s="35" t="s">
        <v>43</v>
      </c>
      <c r="R62" s="99" t="s">
        <v>43</v>
      </c>
    </row>
    <row r="63" spans="1:18" s="2" customFormat="1" x14ac:dyDescent="0.2">
      <c r="A63" s="100"/>
      <c r="B63" s="36"/>
      <c r="C63" s="37"/>
      <c r="D63" s="38">
        <v>0</v>
      </c>
      <c r="E63" s="38">
        <v>0</v>
      </c>
      <c r="F63" s="38">
        <v>0</v>
      </c>
      <c r="G63" s="75">
        <v>0</v>
      </c>
      <c r="H63" s="113">
        <v>0</v>
      </c>
      <c r="I63" s="38">
        <v>0</v>
      </c>
      <c r="J63" s="38">
        <v>0</v>
      </c>
      <c r="K63" s="88">
        <v>0</v>
      </c>
      <c r="L63" s="81">
        <v>0</v>
      </c>
      <c r="M63" s="38">
        <v>0</v>
      </c>
      <c r="N63" s="37" t="s">
        <v>160</v>
      </c>
      <c r="O63" s="39" t="s">
        <v>25</v>
      </c>
      <c r="P63" s="40" t="s">
        <v>161</v>
      </c>
      <c r="Q63" s="40" t="s">
        <v>162</v>
      </c>
      <c r="R63" s="101" t="s">
        <v>162</v>
      </c>
    </row>
    <row r="64" spans="1:18" s="2" customFormat="1" x14ac:dyDescent="0.2">
      <c r="A64" s="100"/>
      <c r="B64" s="36"/>
      <c r="C64" s="37" t="s">
        <v>22</v>
      </c>
      <c r="D64" s="38">
        <v>50</v>
      </c>
      <c r="E64" s="38">
        <v>50</v>
      </c>
      <c r="F64" s="38">
        <v>0</v>
      </c>
      <c r="G64" s="75">
        <v>0</v>
      </c>
      <c r="H64" s="113">
        <v>50</v>
      </c>
      <c r="I64" s="38">
        <v>50</v>
      </c>
      <c r="J64" s="38">
        <v>0</v>
      </c>
      <c r="K64" s="88">
        <v>0</v>
      </c>
      <c r="L64" s="81">
        <v>50</v>
      </c>
      <c r="M64" s="38">
        <v>50</v>
      </c>
      <c r="N64" s="37"/>
      <c r="O64" s="39"/>
      <c r="P64" s="40"/>
      <c r="Q64" s="40"/>
      <c r="R64" s="101"/>
    </row>
    <row r="65" spans="1:18" s="2" customFormat="1" ht="13.5" thickBot="1" x14ac:dyDescent="0.25">
      <c r="A65" s="100"/>
      <c r="B65" s="36"/>
      <c r="C65" s="37" t="s">
        <v>23</v>
      </c>
      <c r="D65" s="38">
        <v>322</v>
      </c>
      <c r="E65" s="38">
        <v>322</v>
      </c>
      <c r="F65" s="38">
        <v>0</v>
      </c>
      <c r="G65" s="75">
        <v>0</v>
      </c>
      <c r="H65" s="113">
        <v>322</v>
      </c>
      <c r="I65" s="38">
        <v>322</v>
      </c>
      <c r="J65" s="38">
        <v>0</v>
      </c>
      <c r="K65" s="88">
        <v>0</v>
      </c>
      <c r="L65" s="81">
        <v>322</v>
      </c>
      <c r="M65" s="38">
        <v>322</v>
      </c>
      <c r="N65" s="37"/>
      <c r="O65" s="39"/>
      <c r="P65" s="40"/>
      <c r="Q65" s="40"/>
      <c r="R65" s="101"/>
    </row>
    <row r="66" spans="1:18" s="2" customFormat="1" ht="26.25" thickBot="1" x14ac:dyDescent="0.25">
      <c r="A66" s="98" t="s">
        <v>163</v>
      </c>
      <c r="B66" s="31" t="s">
        <v>164</v>
      </c>
      <c r="C66" s="32" t="s">
        <v>22</v>
      </c>
      <c r="D66" s="41">
        <v>1</v>
      </c>
      <c r="E66" s="41">
        <v>1</v>
      </c>
      <c r="F66" s="41">
        <v>0</v>
      </c>
      <c r="G66" s="76">
        <v>0</v>
      </c>
      <c r="H66" s="114">
        <v>1</v>
      </c>
      <c r="I66" s="41">
        <v>1</v>
      </c>
      <c r="J66" s="41">
        <v>0</v>
      </c>
      <c r="K66" s="89">
        <v>0</v>
      </c>
      <c r="L66" s="82">
        <v>1</v>
      </c>
      <c r="M66" s="41">
        <v>1</v>
      </c>
      <c r="N66" s="32" t="s">
        <v>49</v>
      </c>
      <c r="O66" s="34" t="s">
        <v>21</v>
      </c>
      <c r="P66" s="35" t="s">
        <v>30</v>
      </c>
      <c r="Q66" s="35" t="s">
        <v>38</v>
      </c>
      <c r="R66" s="99" t="s">
        <v>38</v>
      </c>
    </row>
    <row r="67" spans="1:18" s="2" customFormat="1" ht="26.25" thickBot="1" x14ac:dyDescent="0.25">
      <c r="A67" s="98" t="s">
        <v>165</v>
      </c>
      <c r="B67" s="31" t="s">
        <v>166</v>
      </c>
      <c r="C67" s="32" t="s">
        <v>22</v>
      </c>
      <c r="D67" s="41">
        <v>1</v>
      </c>
      <c r="E67" s="41">
        <v>1</v>
      </c>
      <c r="F67" s="41">
        <v>0</v>
      </c>
      <c r="G67" s="76">
        <v>0</v>
      </c>
      <c r="H67" s="114">
        <v>1</v>
      </c>
      <c r="I67" s="41">
        <v>1</v>
      </c>
      <c r="J67" s="41">
        <v>0</v>
      </c>
      <c r="K67" s="89">
        <v>0</v>
      </c>
      <c r="L67" s="82">
        <v>1</v>
      </c>
      <c r="M67" s="41">
        <v>1</v>
      </c>
      <c r="N67" s="32" t="s">
        <v>49</v>
      </c>
      <c r="O67" s="34" t="s">
        <v>21</v>
      </c>
      <c r="P67" s="35" t="s">
        <v>30</v>
      </c>
      <c r="Q67" s="35" t="s">
        <v>30</v>
      </c>
      <c r="R67" s="99" t="s">
        <v>30</v>
      </c>
    </row>
    <row r="68" spans="1:18" s="2" customFormat="1" ht="25.5" x14ac:dyDescent="0.2">
      <c r="A68" s="98" t="s">
        <v>167</v>
      </c>
      <c r="B68" s="31" t="s">
        <v>168</v>
      </c>
      <c r="C68" s="32"/>
      <c r="D68" s="33">
        <f t="shared" ref="D68:M68" si="13">SUM(D69:D71)</f>
        <v>30</v>
      </c>
      <c r="E68" s="33">
        <f t="shared" si="13"/>
        <v>30</v>
      </c>
      <c r="F68" s="33">
        <f t="shared" si="13"/>
        <v>0</v>
      </c>
      <c r="G68" s="74">
        <f t="shared" si="13"/>
        <v>0</v>
      </c>
      <c r="H68" s="112">
        <f t="shared" si="13"/>
        <v>30</v>
      </c>
      <c r="I68" s="33">
        <f t="shared" si="13"/>
        <v>30</v>
      </c>
      <c r="J68" s="33">
        <f t="shared" si="13"/>
        <v>0</v>
      </c>
      <c r="K68" s="87">
        <f t="shared" si="13"/>
        <v>0</v>
      </c>
      <c r="L68" s="80">
        <f t="shared" si="13"/>
        <v>30</v>
      </c>
      <c r="M68" s="33">
        <f t="shared" si="13"/>
        <v>30</v>
      </c>
      <c r="N68" s="32" t="s">
        <v>169</v>
      </c>
      <c r="O68" s="34" t="s">
        <v>25</v>
      </c>
      <c r="P68" s="35" t="s">
        <v>37</v>
      </c>
      <c r="Q68" s="35" t="s">
        <v>37</v>
      </c>
      <c r="R68" s="99" t="s">
        <v>37</v>
      </c>
    </row>
    <row r="69" spans="1:18" s="2" customFormat="1" x14ac:dyDescent="0.2">
      <c r="A69" s="100"/>
      <c r="B69" s="36"/>
      <c r="C69" s="37"/>
      <c r="D69" s="38">
        <v>0</v>
      </c>
      <c r="E69" s="38">
        <v>0</v>
      </c>
      <c r="F69" s="38">
        <v>0</v>
      </c>
      <c r="G69" s="75">
        <v>0</v>
      </c>
      <c r="H69" s="113">
        <v>0</v>
      </c>
      <c r="I69" s="38">
        <v>0</v>
      </c>
      <c r="J69" s="38">
        <v>0</v>
      </c>
      <c r="K69" s="88">
        <v>0</v>
      </c>
      <c r="L69" s="81">
        <v>0</v>
      </c>
      <c r="M69" s="38">
        <v>0</v>
      </c>
      <c r="N69" s="37" t="s">
        <v>170</v>
      </c>
      <c r="O69" s="39" t="s">
        <v>25</v>
      </c>
      <c r="P69" s="40" t="s">
        <v>66</v>
      </c>
      <c r="Q69" s="40" t="s">
        <v>30</v>
      </c>
      <c r="R69" s="101" t="s">
        <v>30</v>
      </c>
    </row>
    <row r="70" spans="1:18" s="2" customFormat="1" x14ac:dyDescent="0.2">
      <c r="A70" s="100"/>
      <c r="B70" s="36"/>
      <c r="C70" s="37" t="s">
        <v>29</v>
      </c>
      <c r="D70" s="38">
        <v>0</v>
      </c>
      <c r="E70" s="38">
        <v>0</v>
      </c>
      <c r="F70" s="38">
        <v>0</v>
      </c>
      <c r="G70" s="75">
        <v>0</v>
      </c>
      <c r="H70" s="113">
        <v>0</v>
      </c>
      <c r="I70" s="38">
        <v>0</v>
      </c>
      <c r="J70" s="38">
        <v>0</v>
      </c>
      <c r="K70" s="88">
        <v>0</v>
      </c>
      <c r="L70" s="81">
        <v>0</v>
      </c>
      <c r="M70" s="38">
        <v>0</v>
      </c>
      <c r="N70" s="37"/>
      <c r="O70" s="39"/>
      <c r="P70" s="40"/>
      <c r="Q70" s="40"/>
      <c r="R70" s="101"/>
    </row>
    <row r="71" spans="1:18" s="2" customFormat="1" ht="13.5" thickBot="1" x14ac:dyDescent="0.25">
      <c r="A71" s="100"/>
      <c r="B71" s="36"/>
      <c r="C71" s="37" t="s">
        <v>22</v>
      </c>
      <c r="D71" s="38">
        <v>30</v>
      </c>
      <c r="E71" s="38">
        <v>30</v>
      </c>
      <c r="F71" s="38">
        <v>0</v>
      </c>
      <c r="G71" s="75">
        <v>0</v>
      </c>
      <c r="H71" s="113">
        <v>30</v>
      </c>
      <c r="I71" s="38">
        <v>30</v>
      </c>
      <c r="J71" s="38">
        <v>0</v>
      </c>
      <c r="K71" s="88">
        <v>0</v>
      </c>
      <c r="L71" s="81">
        <v>30</v>
      </c>
      <c r="M71" s="38">
        <v>30</v>
      </c>
      <c r="N71" s="37"/>
      <c r="O71" s="39"/>
      <c r="P71" s="40"/>
      <c r="Q71" s="40"/>
      <c r="R71" s="101"/>
    </row>
    <row r="72" spans="1:18" s="2" customFormat="1" ht="39" thickBot="1" x14ac:dyDescent="0.25">
      <c r="A72" s="98" t="s">
        <v>171</v>
      </c>
      <c r="B72" s="31" t="s">
        <v>172</v>
      </c>
      <c r="C72" s="32" t="s">
        <v>29</v>
      </c>
      <c r="D72" s="41">
        <v>3</v>
      </c>
      <c r="E72" s="41">
        <v>3</v>
      </c>
      <c r="F72" s="41">
        <v>0</v>
      </c>
      <c r="G72" s="76">
        <v>0</v>
      </c>
      <c r="H72" s="114">
        <v>3</v>
      </c>
      <c r="I72" s="41">
        <v>3</v>
      </c>
      <c r="J72" s="41">
        <v>0</v>
      </c>
      <c r="K72" s="89">
        <v>0</v>
      </c>
      <c r="L72" s="82">
        <v>3</v>
      </c>
      <c r="M72" s="41">
        <v>3</v>
      </c>
      <c r="N72" s="32" t="s">
        <v>173</v>
      </c>
      <c r="O72" s="34" t="s">
        <v>21</v>
      </c>
      <c r="P72" s="35" t="s">
        <v>35</v>
      </c>
      <c r="Q72" s="35" t="s">
        <v>35</v>
      </c>
      <c r="R72" s="99" t="s">
        <v>35</v>
      </c>
    </row>
    <row r="73" spans="1:18" s="2" customFormat="1" ht="26.25" thickBot="1" x14ac:dyDescent="0.25">
      <c r="A73" s="98" t="s">
        <v>174</v>
      </c>
      <c r="B73" s="31" t="s">
        <v>175</v>
      </c>
      <c r="C73" s="32" t="s">
        <v>23</v>
      </c>
      <c r="D73" s="41">
        <v>2</v>
      </c>
      <c r="E73" s="41">
        <v>2</v>
      </c>
      <c r="F73" s="41">
        <v>0</v>
      </c>
      <c r="G73" s="76">
        <v>0</v>
      </c>
      <c r="H73" s="114">
        <v>2</v>
      </c>
      <c r="I73" s="41">
        <v>2</v>
      </c>
      <c r="J73" s="41">
        <v>0</v>
      </c>
      <c r="K73" s="89">
        <v>0</v>
      </c>
      <c r="L73" s="82">
        <v>2</v>
      </c>
      <c r="M73" s="41">
        <v>2</v>
      </c>
      <c r="N73" s="32" t="s">
        <v>176</v>
      </c>
      <c r="O73" s="34" t="s">
        <v>25</v>
      </c>
      <c r="P73" s="35" t="s">
        <v>39</v>
      </c>
      <c r="Q73" s="35" t="s">
        <v>39</v>
      </c>
      <c r="R73" s="99" t="s">
        <v>39</v>
      </c>
    </row>
    <row r="74" spans="1:18" s="2" customFormat="1" ht="25.5" x14ac:dyDescent="0.2">
      <c r="A74" s="98" t="s">
        <v>177</v>
      </c>
      <c r="B74" s="31" t="s">
        <v>178</v>
      </c>
      <c r="C74" s="32" t="s">
        <v>29</v>
      </c>
      <c r="D74" s="33">
        <f>SUM(D75:D75)+37</f>
        <v>37</v>
      </c>
      <c r="E74" s="33">
        <f>SUM(E75:E75)+37</f>
        <v>37</v>
      </c>
      <c r="F74" s="33">
        <f>SUM(F75:F75)</f>
        <v>0</v>
      </c>
      <c r="G74" s="74">
        <f>SUM(G75:G75)</f>
        <v>0</v>
      </c>
      <c r="H74" s="112">
        <f>SUM(H75:H75)+37</f>
        <v>37</v>
      </c>
      <c r="I74" s="33">
        <f>SUM(I75:I75)+37</f>
        <v>37</v>
      </c>
      <c r="J74" s="33">
        <f>SUM(J75:J75)</f>
        <v>0</v>
      </c>
      <c r="K74" s="87">
        <f>SUM(K75:K75)</f>
        <v>0</v>
      </c>
      <c r="L74" s="80">
        <f>SUM(L75:L75)+37</f>
        <v>37</v>
      </c>
      <c r="M74" s="33">
        <f>SUM(M75:M75)+37</f>
        <v>37</v>
      </c>
      <c r="N74" s="32" t="s">
        <v>180</v>
      </c>
      <c r="O74" s="34" t="s">
        <v>21</v>
      </c>
      <c r="P74" s="35" t="s">
        <v>181</v>
      </c>
      <c r="Q74" s="35" t="s">
        <v>182</v>
      </c>
      <c r="R74" s="99" t="s">
        <v>182</v>
      </c>
    </row>
    <row r="75" spans="1:18" s="2" customFormat="1" ht="13.5" thickBot="1" x14ac:dyDescent="0.25">
      <c r="A75" s="100"/>
      <c r="B75" s="36"/>
      <c r="C75" s="37"/>
      <c r="D75" s="38">
        <v>0</v>
      </c>
      <c r="E75" s="38">
        <v>0</v>
      </c>
      <c r="F75" s="38">
        <v>0</v>
      </c>
      <c r="G75" s="75">
        <v>0</v>
      </c>
      <c r="H75" s="113">
        <v>0</v>
      </c>
      <c r="I75" s="38">
        <v>0</v>
      </c>
      <c r="J75" s="38">
        <v>0</v>
      </c>
      <c r="K75" s="88">
        <v>0</v>
      </c>
      <c r="L75" s="81">
        <v>0</v>
      </c>
      <c r="M75" s="38">
        <v>0</v>
      </c>
      <c r="N75" s="37" t="s">
        <v>179</v>
      </c>
      <c r="O75" s="39" t="s">
        <v>25</v>
      </c>
      <c r="P75" s="40" t="s">
        <v>32</v>
      </c>
      <c r="Q75" s="40" t="s">
        <v>32</v>
      </c>
      <c r="R75" s="101" t="s">
        <v>32</v>
      </c>
    </row>
    <row r="76" spans="1:18" s="2" customFormat="1" ht="25.5" x14ac:dyDescent="0.2">
      <c r="A76" s="98" t="s">
        <v>183</v>
      </c>
      <c r="B76" s="31" t="s">
        <v>184</v>
      </c>
      <c r="C76" s="32"/>
      <c r="D76" s="33">
        <f t="shared" ref="D76:M76" si="14">SUM(D77:D78)</f>
        <v>135.9</v>
      </c>
      <c r="E76" s="33">
        <f t="shared" si="14"/>
        <v>135.9</v>
      </c>
      <c r="F76" s="33">
        <f t="shared" si="14"/>
        <v>0</v>
      </c>
      <c r="G76" s="74">
        <f t="shared" si="14"/>
        <v>0</v>
      </c>
      <c r="H76" s="112">
        <f t="shared" si="14"/>
        <v>135.9</v>
      </c>
      <c r="I76" s="33">
        <f t="shared" si="14"/>
        <v>135.9</v>
      </c>
      <c r="J76" s="33">
        <f t="shared" si="14"/>
        <v>0</v>
      </c>
      <c r="K76" s="87">
        <f t="shared" si="14"/>
        <v>0</v>
      </c>
      <c r="L76" s="80">
        <f t="shared" si="14"/>
        <v>5.0999999999999996</v>
      </c>
      <c r="M76" s="33">
        <f t="shared" si="14"/>
        <v>1</v>
      </c>
      <c r="N76" s="32" t="s">
        <v>179</v>
      </c>
      <c r="O76" s="34" t="s">
        <v>25</v>
      </c>
      <c r="P76" s="35" t="s">
        <v>77</v>
      </c>
      <c r="Q76" s="35" t="s">
        <v>77</v>
      </c>
      <c r="R76" s="99" t="s">
        <v>77</v>
      </c>
    </row>
    <row r="77" spans="1:18" s="2" customFormat="1" x14ac:dyDescent="0.2">
      <c r="A77" s="100"/>
      <c r="B77" s="36"/>
      <c r="C77" s="37" t="s">
        <v>29</v>
      </c>
      <c r="D77" s="38">
        <v>125.9</v>
      </c>
      <c r="E77" s="38">
        <v>125.9</v>
      </c>
      <c r="F77" s="38">
        <v>0</v>
      </c>
      <c r="G77" s="75">
        <v>0</v>
      </c>
      <c r="H77" s="113">
        <v>125.9</v>
      </c>
      <c r="I77" s="38">
        <v>125.9</v>
      </c>
      <c r="J77" s="38">
        <v>0</v>
      </c>
      <c r="K77" s="88">
        <v>0</v>
      </c>
      <c r="L77" s="81">
        <v>0</v>
      </c>
      <c r="M77" s="38">
        <v>0</v>
      </c>
      <c r="N77" s="37"/>
      <c r="O77" s="39"/>
      <c r="P77" s="40"/>
      <c r="Q77" s="40"/>
      <c r="R77" s="101"/>
    </row>
    <row r="78" spans="1:18" s="2" customFormat="1" ht="13.5" thickBot="1" x14ac:dyDescent="0.25">
      <c r="A78" s="100"/>
      <c r="B78" s="36"/>
      <c r="C78" s="37" t="s">
        <v>22</v>
      </c>
      <c r="D78" s="38">
        <v>10</v>
      </c>
      <c r="E78" s="38">
        <v>10</v>
      </c>
      <c r="F78" s="38">
        <v>0</v>
      </c>
      <c r="G78" s="75">
        <v>0</v>
      </c>
      <c r="H78" s="113">
        <v>10</v>
      </c>
      <c r="I78" s="38">
        <v>10</v>
      </c>
      <c r="J78" s="38">
        <v>0</v>
      </c>
      <c r="K78" s="88">
        <v>0</v>
      </c>
      <c r="L78" s="81">
        <v>5.0999999999999996</v>
      </c>
      <c r="M78" s="38">
        <v>1</v>
      </c>
      <c r="N78" s="37"/>
      <c r="O78" s="39"/>
      <c r="P78" s="40"/>
      <c r="Q78" s="40"/>
      <c r="R78" s="101"/>
    </row>
    <row r="79" spans="1:18" s="2" customFormat="1" ht="26.25" thickBot="1" x14ac:dyDescent="0.25">
      <c r="A79" s="94" t="s">
        <v>185</v>
      </c>
      <c r="B79" s="20" t="s">
        <v>186</v>
      </c>
      <c r="C79" s="21"/>
      <c r="D79" s="22">
        <f t="shared" ref="D79:M79" si="15">SUM(D80:D80)</f>
        <v>13259.000000000002</v>
      </c>
      <c r="E79" s="22">
        <f t="shared" si="15"/>
        <v>13259.000000000002</v>
      </c>
      <c r="F79" s="22">
        <f t="shared" si="15"/>
        <v>0</v>
      </c>
      <c r="G79" s="72">
        <f t="shared" si="15"/>
        <v>0</v>
      </c>
      <c r="H79" s="110">
        <f t="shared" si="15"/>
        <v>13259.000000000002</v>
      </c>
      <c r="I79" s="22">
        <f t="shared" si="15"/>
        <v>13259.000000000002</v>
      </c>
      <c r="J79" s="22">
        <f t="shared" si="15"/>
        <v>0</v>
      </c>
      <c r="K79" s="85">
        <f t="shared" si="15"/>
        <v>0</v>
      </c>
      <c r="L79" s="78">
        <f t="shared" si="15"/>
        <v>13314.400000000001</v>
      </c>
      <c r="M79" s="22">
        <f t="shared" si="15"/>
        <v>13318.400000000001</v>
      </c>
      <c r="N79" s="21" t="s">
        <v>187</v>
      </c>
      <c r="O79" s="23" t="s">
        <v>21</v>
      </c>
      <c r="P79" s="24" t="s">
        <v>188</v>
      </c>
      <c r="Q79" s="24" t="s">
        <v>188</v>
      </c>
      <c r="R79" s="95" t="s">
        <v>188</v>
      </c>
    </row>
    <row r="80" spans="1:18" s="2" customFormat="1" ht="26.25" thickBot="1" x14ac:dyDescent="0.25">
      <c r="A80" s="96" t="s">
        <v>189</v>
      </c>
      <c r="B80" s="25" t="s">
        <v>190</v>
      </c>
      <c r="C80" s="26"/>
      <c r="D80" s="27">
        <f t="shared" ref="D80:M80" si="16">D81+D83+D85+D89+D90+D91+D92+D93+D94+D96+D97</f>
        <v>13259.000000000002</v>
      </c>
      <c r="E80" s="27">
        <f t="shared" si="16"/>
        <v>13259.000000000002</v>
      </c>
      <c r="F80" s="27">
        <f t="shared" si="16"/>
        <v>0</v>
      </c>
      <c r="G80" s="73">
        <f t="shared" si="16"/>
        <v>0</v>
      </c>
      <c r="H80" s="111">
        <f t="shared" si="16"/>
        <v>13259.000000000002</v>
      </c>
      <c r="I80" s="27">
        <f t="shared" si="16"/>
        <v>13259.000000000002</v>
      </c>
      <c r="J80" s="27">
        <f t="shared" si="16"/>
        <v>0</v>
      </c>
      <c r="K80" s="86">
        <f t="shared" si="16"/>
        <v>0</v>
      </c>
      <c r="L80" s="79">
        <f t="shared" si="16"/>
        <v>13314.400000000001</v>
      </c>
      <c r="M80" s="27">
        <f t="shared" si="16"/>
        <v>13318.400000000001</v>
      </c>
      <c r="N80" s="26" t="s">
        <v>191</v>
      </c>
      <c r="O80" s="28" t="s">
        <v>21</v>
      </c>
      <c r="P80" s="29" t="s">
        <v>192</v>
      </c>
      <c r="Q80" s="29" t="s">
        <v>192</v>
      </c>
      <c r="R80" s="97" t="s">
        <v>192</v>
      </c>
    </row>
    <row r="81" spans="1:18" s="2" customFormat="1" ht="38.25" x14ac:dyDescent="0.2">
      <c r="A81" s="98" t="s">
        <v>193</v>
      </c>
      <c r="B81" s="31" t="s">
        <v>194</v>
      </c>
      <c r="C81" s="32" t="s">
        <v>22</v>
      </c>
      <c r="D81" s="33">
        <f>SUM(D82:D82)+1500</f>
        <v>1500</v>
      </c>
      <c r="E81" s="33">
        <f>SUM(E82:E82)+1500</f>
        <v>1500</v>
      </c>
      <c r="F81" s="33">
        <f>SUM(F82:F82)</f>
        <v>0</v>
      </c>
      <c r="G81" s="74">
        <f>SUM(G82:G82)</f>
        <v>0</v>
      </c>
      <c r="H81" s="112">
        <f>SUM(H82:H82)+1500</f>
        <v>1500</v>
      </c>
      <c r="I81" s="33">
        <f>SUM(I82:I82)+1500</f>
        <v>1500</v>
      </c>
      <c r="J81" s="33">
        <f>SUM(J82:J82)</f>
        <v>0</v>
      </c>
      <c r="K81" s="87">
        <f>SUM(K82:K82)</f>
        <v>0</v>
      </c>
      <c r="L81" s="80">
        <f>SUM(L82:L82)+1500</f>
        <v>1500</v>
      </c>
      <c r="M81" s="33">
        <f>SUM(M82:M82)+1500</f>
        <v>1500</v>
      </c>
      <c r="N81" s="32" t="s">
        <v>195</v>
      </c>
      <c r="O81" s="34" t="s">
        <v>25</v>
      </c>
      <c r="P81" s="35" t="s">
        <v>196</v>
      </c>
      <c r="Q81" s="35" t="s">
        <v>197</v>
      </c>
      <c r="R81" s="99" t="s">
        <v>198</v>
      </c>
    </row>
    <row r="82" spans="1:18" s="2" customFormat="1" ht="13.5" thickBot="1" x14ac:dyDescent="0.25">
      <c r="A82" s="100"/>
      <c r="B82" s="36"/>
      <c r="C82" s="37"/>
      <c r="D82" s="38">
        <v>0</v>
      </c>
      <c r="E82" s="38">
        <v>0</v>
      </c>
      <c r="F82" s="38">
        <v>0</v>
      </c>
      <c r="G82" s="75">
        <v>0</v>
      </c>
      <c r="H82" s="113">
        <v>0</v>
      </c>
      <c r="I82" s="38">
        <v>0</v>
      </c>
      <c r="J82" s="38">
        <v>0</v>
      </c>
      <c r="K82" s="88">
        <v>0</v>
      </c>
      <c r="L82" s="81">
        <v>0</v>
      </c>
      <c r="M82" s="38">
        <v>0</v>
      </c>
      <c r="N82" s="37" t="s">
        <v>199</v>
      </c>
      <c r="O82" s="39" t="s">
        <v>19</v>
      </c>
      <c r="P82" s="40" t="s">
        <v>20</v>
      </c>
      <c r="Q82" s="40" t="s">
        <v>20</v>
      </c>
      <c r="R82" s="101" t="s">
        <v>20</v>
      </c>
    </row>
    <row r="83" spans="1:18" s="2" customFormat="1" ht="38.25" x14ac:dyDescent="0.2">
      <c r="A83" s="98" t="s">
        <v>200</v>
      </c>
      <c r="B83" s="31" t="s">
        <v>201</v>
      </c>
      <c r="C83" s="32" t="s">
        <v>22</v>
      </c>
      <c r="D83" s="33">
        <f>SUM(D84:D84)+778</f>
        <v>778</v>
      </c>
      <c r="E83" s="33">
        <f>SUM(E84:E84)+778</f>
        <v>778</v>
      </c>
      <c r="F83" s="33">
        <f>SUM(F84:F84)</f>
        <v>0</v>
      </c>
      <c r="G83" s="74">
        <f>SUM(G84:G84)</f>
        <v>0</v>
      </c>
      <c r="H83" s="112">
        <f>SUM(H84:H84)+778</f>
        <v>778</v>
      </c>
      <c r="I83" s="33">
        <f>SUM(I84:I84)+778</f>
        <v>778</v>
      </c>
      <c r="J83" s="33">
        <f>SUM(J84:J84)</f>
        <v>0</v>
      </c>
      <c r="K83" s="87">
        <f>SUM(K84:K84)</f>
        <v>0</v>
      </c>
      <c r="L83" s="80">
        <f>SUM(L84:L84)+780</f>
        <v>780</v>
      </c>
      <c r="M83" s="33">
        <f>SUM(M84:M84)+780</f>
        <v>780</v>
      </c>
      <c r="N83" s="32" t="s">
        <v>199</v>
      </c>
      <c r="O83" s="34" t="s">
        <v>19</v>
      </c>
      <c r="P83" s="35" t="s">
        <v>20</v>
      </c>
      <c r="Q83" s="35" t="s">
        <v>20</v>
      </c>
      <c r="R83" s="99" t="s">
        <v>20</v>
      </c>
    </row>
    <row r="84" spans="1:18" s="2" customFormat="1" ht="26.25" thickBot="1" x14ac:dyDescent="0.25">
      <c r="A84" s="100"/>
      <c r="B84" s="36"/>
      <c r="C84" s="37"/>
      <c r="D84" s="38">
        <v>0</v>
      </c>
      <c r="E84" s="38">
        <v>0</v>
      </c>
      <c r="F84" s="38">
        <v>0</v>
      </c>
      <c r="G84" s="75">
        <v>0</v>
      </c>
      <c r="H84" s="113">
        <v>0</v>
      </c>
      <c r="I84" s="38">
        <v>0</v>
      </c>
      <c r="J84" s="38">
        <v>0</v>
      </c>
      <c r="K84" s="88">
        <v>0</v>
      </c>
      <c r="L84" s="81">
        <v>0</v>
      </c>
      <c r="M84" s="38">
        <v>0</v>
      </c>
      <c r="N84" s="37" t="s">
        <v>202</v>
      </c>
      <c r="O84" s="39" t="s">
        <v>25</v>
      </c>
      <c r="P84" s="40" t="s">
        <v>203</v>
      </c>
      <c r="Q84" s="40" t="s">
        <v>203</v>
      </c>
      <c r="R84" s="101" t="s">
        <v>203</v>
      </c>
    </row>
    <row r="85" spans="1:18" s="2" customFormat="1" x14ac:dyDescent="0.2">
      <c r="A85" s="98" t="s">
        <v>204</v>
      </c>
      <c r="B85" s="31" t="s">
        <v>205</v>
      </c>
      <c r="C85" s="32"/>
      <c r="D85" s="33">
        <f t="shared" ref="D85:M85" si="17">SUM(D86:D88)</f>
        <v>6250</v>
      </c>
      <c r="E85" s="33">
        <f t="shared" si="17"/>
        <v>6250</v>
      </c>
      <c r="F85" s="33">
        <f t="shared" si="17"/>
        <v>0</v>
      </c>
      <c r="G85" s="74">
        <f t="shared" si="17"/>
        <v>0</v>
      </c>
      <c r="H85" s="112">
        <f t="shared" si="17"/>
        <v>6250</v>
      </c>
      <c r="I85" s="33">
        <f t="shared" si="17"/>
        <v>6250</v>
      </c>
      <c r="J85" s="33">
        <f t="shared" si="17"/>
        <v>0</v>
      </c>
      <c r="K85" s="87">
        <f t="shared" si="17"/>
        <v>0</v>
      </c>
      <c r="L85" s="80">
        <f t="shared" si="17"/>
        <v>6250</v>
      </c>
      <c r="M85" s="33">
        <f t="shared" si="17"/>
        <v>6250</v>
      </c>
      <c r="N85" s="32" t="s">
        <v>199</v>
      </c>
      <c r="O85" s="34" t="s">
        <v>19</v>
      </c>
      <c r="P85" s="35" t="s">
        <v>20</v>
      </c>
      <c r="Q85" s="35" t="s">
        <v>20</v>
      </c>
      <c r="R85" s="99" t="s">
        <v>20</v>
      </c>
    </row>
    <row r="86" spans="1:18" s="2" customFormat="1" ht="25.5" x14ac:dyDescent="0.2">
      <c r="A86" s="100"/>
      <c r="B86" s="36"/>
      <c r="C86" s="37"/>
      <c r="D86" s="38">
        <v>0</v>
      </c>
      <c r="E86" s="38">
        <v>0</v>
      </c>
      <c r="F86" s="38">
        <v>0</v>
      </c>
      <c r="G86" s="75">
        <v>0</v>
      </c>
      <c r="H86" s="113">
        <v>0</v>
      </c>
      <c r="I86" s="38">
        <v>0</v>
      </c>
      <c r="J86" s="38">
        <v>0</v>
      </c>
      <c r="K86" s="88">
        <v>0</v>
      </c>
      <c r="L86" s="81">
        <v>0</v>
      </c>
      <c r="M86" s="38">
        <v>0</v>
      </c>
      <c r="N86" s="37" t="s">
        <v>206</v>
      </c>
      <c r="O86" s="39" t="s">
        <v>21</v>
      </c>
      <c r="P86" s="40" t="s">
        <v>207</v>
      </c>
      <c r="Q86" s="40" t="s">
        <v>207</v>
      </c>
      <c r="R86" s="101" t="s">
        <v>208</v>
      </c>
    </row>
    <row r="87" spans="1:18" s="2" customFormat="1" x14ac:dyDescent="0.2">
      <c r="A87" s="100"/>
      <c r="B87" s="36"/>
      <c r="C87" s="37" t="s">
        <v>22</v>
      </c>
      <c r="D87" s="38">
        <v>35</v>
      </c>
      <c r="E87" s="38">
        <v>35</v>
      </c>
      <c r="F87" s="38">
        <v>0</v>
      </c>
      <c r="G87" s="75">
        <v>0</v>
      </c>
      <c r="H87" s="113">
        <v>35</v>
      </c>
      <c r="I87" s="38">
        <v>35</v>
      </c>
      <c r="J87" s="38">
        <v>0</v>
      </c>
      <c r="K87" s="88">
        <v>0</v>
      </c>
      <c r="L87" s="81">
        <v>35</v>
      </c>
      <c r="M87" s="38">
        <v>35</v>
      </c>
      <c r="N87" s="37"/>
      <c r="O87" s="39"/>
      <c r="P87" s="40"/>
      <c r="Q87" s="40"/>
      <c r="R87" s="101"/>
    </row>
    <row r="88" spans="1:18" s="2" customFormat="1" ht="13.5" thickBot="1" x14ac:dyDescent="0.25">
      <c r="A88" s="100"/>
      <c r="B88" s="36"/>
      <c r="C88" s="37" t="s">
        <v>29</v>
      </c>
      <c r="D88" s="38">
        <v>6215</v>
      </c>
      <c r="E88" s="38">
        <v>6215</v>
      </c>
      <c r="F88" s="38">
        <v>0</v>
      </c>
      <c r="G88" s="75">
        <v>0</v>
      </c>
      <c r="H88" s="113">
        <v>6215</v>
      </c>
      <c r="I88" s="38">
        <v>6215</v>
      </c>
      <c r="J88" s="38">
        <v>0</v>
      </c>
      <c r="K88" s="88">
        <v>0</v>
      </c>
      <c r="L88" s="81">
        <v>6215</v>
      </c>
      <c r="M88" s="38">
        <v>6215</v>
      </c>
      <c r="N88" s="37"/>
      <c r="O88" s="39"/>
      <c r="P88" s="40"/>
      <c r="Q88" s="40"/>
      <c r="R88" s="101"/>
    </row>
    <row r="89" spans="1:18" s="2" customFormat="1" ht="13.5" thickBot="1" x14ac:dyDescent="0.25">
      <c r="A89" s="98" t="s">
        <v>209</v>
      </c>
      <c r="B89" s="31" t="s">
        <v>210</v>
      </c>
      <c r="C89" s="32" t="s">
        <v>23</v>
      </c>
      <c r="D89" s="41">
        <v>264</v>
      </c>
      <c r="E89" s="41">
        <v>264</v>
      </c>
      <c r="F89" s="41">
        <v>0</v>
      </c>
      <c r="G89" s="76">
        <v>0</v>
      </c>
      <c r="H89" s="114">
        <v>264</v>
      </c>
      <c r="I89" s="41">
        <v>264</v>
      </c>
      <c r="J89" s="41">
        <v>0</v>
      </c>
      <c r="K89" s="89">
        <v>0</v>
      </c>
      <c r="L89" s="82">
        <v>264</v>
      </c>
      <c r="M89" s="41">
        <v>264</v>
      </c>
      <c r="N89" s="32" t="s">
        <v>211</v>
      </c>
      <c r="O89" s="34" t="s">
        <v>21</v>
      </c>
      <c r="P89" s="35" t="s">
        <v>212</v>
      </c>
      <c r="Q89" s="35" t="s">
        <v>212</v>
      </c>
      <c r="R89" s="99" t="s">
        <v>212</v>
      </c>
    </row>
    <row r="90" spans="1:18" s="2" customFormat="1" ht="51.75" thickBot="1" x14ac:dyDescent="0.25">
      <c r="A90" s="98" t="s">
        <v>213</v>
      </c>
      <c r="B90" s="31" t="s">
        <v>214</v>
      </c>
      <c r="C90" s="32" t="s">
        <v>29</v>
      </c>
      <c r="D90" s="41">
        <v>2.1</v>
      </c>
      <c r="E90" s="41">
        <v>2.1</v>
      </c>
      <c r="F90" s="41">
        <v>0</v>
      </c>
      <c r="G90" s="76">
        <v>0</v>
      </c>
      <c r="H90" s="114">
        <v>2.1</v>
      </c>
      <c r="I90" s="41">
        <v>2.1</v>
      </c>
      <c r="J90" s="41">
        <v>0</v>
      </c>
      <c r="K90" s="89">
        <v>0</v>
      </c>
      <c r="L90" s="82">
        <v>2.1</v>
      </c>
      <c r="M90" s="41">
        <v>2.1</v>
      </c>
      <c r="N90" s="32" t="s">
        <v>215</v>
      </c>
      <c r="O90" s="34" t="s">
        <v>21</v>
      </c>
      <c r="P90" s="35" t="s">
        <v>34</v>
      </c>
      <c r="Q90" s="35" t="s">
        <v>34</v>
      </c>
      <c r="R90" s="99" t="s">
        <v>34</v>
      </c>
    </row>
    <row r="91" spans="1:18" s="2" customFormat="1" ht="26.25" thickBot="1" x14ac:dyDescent="0.25">
      <c r="A91" s="98" t="s">
        <v>216</v>
      </c>
      <c r="B91" s="31" t="s">
        <v>217</v>
      </c>
      <c r="C91" s="32" t="s">
        <v>23</v>
      </c>
      <c r="D91" s="41">
        <v>0.2</v>
      </c>
      <c r="E91" s="41">
        <v>0.2</v>
      </c>
      <c r="F91" s="41">
        <v>0</v>
      </c>
      <c r="G91" s="76">
        <v>0</v>
      </c>
      <c r="H91" s="114">
        <v>0.2</v>
      </c>
      <c r="I91" s="41">
        <v>0.2</v>
      </c>
      <c r="J91" s="41">
        <v>0</v>
      </c>
      <c r="K91" s="89">
        <v>0</v>
      </c>
      <c r="L91" s="82">
        <v>0.2</v>
      </c>
      <c r="M91" s="41">
        <v>0.2</v>
      </c>
      <c r="N91" s="32" t="s">
        <v>215</v>
      </c>
      <c r="O91" s="34" t="s">
        <v>21</v>
      </c>
      <c r="P91" s="35" t="s">
        <v>34</v>
      </c>
      <c r="Q91" s="35" t="s">
        <v>34</v>
      </c>
      <c r="R91" s="99" t="s">
        <v>34</v>
      </c>
    </row>
    <row r="92" spans="1:18" s="2" customFormat="1" ht="26.25" thickBot="1" x14ac:dyDescent="0.25">
      <c r="A92" s="98" t="s">
        <v>218</v>
      </c>
      <c r="B92" s="31" t="s">
        <v>219</v>
      </c>
      <c r="C92" s="32" t="s">
        <v>22</v>
      </c>
      <c r="D92" s="41">
        <v>440</v>
      </c>
      <c r="E92" s="41">
        <v>440</v>
      </c>
      <c r="F92" s="41">
        <v>0</v>
      </c>
      <c r="G92" s="76">
        <v>0</v>
      </c>
      <c r="H92" s="114">
        <v>440</v>
      </c>
      <c r="I92" s="41">
        <v>440</v>
      </c>
      <c r="J92" s="41">
        <v>0</v>
      </c>
      <c r="K92" s="89">
        <v>0</v>
      </c>
      <c r="L92" s="82">
        <v>440</v>
      </c>
      <c r="M92" s="41">
        <v>440</v>
      </c>
      <c r="N92" s="32" t="s">
        <v>220</v>
      </c>
      <c r="O92" s="34" t="s">
        <v>25</v>
      </c>
      <c r="P92" s="35" t="s">
        <v>221</v>
      </c>
      <c r="Q92" s="35" t="s">
        <v>222</v>
      </c>
      <c r="R92" s="99" t="s">
        <v>223</v>
      </c>
    </row>
    <row r="93" spans="1:18" s="2" customFormat="1" ht="26.25" thickBot="1" x14ac:dyDescent="0.25">
      <c r="A93" s="98" t="s">
        <v>224</v>
      </c>
      <c r="B93" s="31" t="s">
        <v>225</v>
      </c>
      <c r="C93" s="32" t="s">
        <v>29</v>
      </c>
      <c r="D93" s="41">
        <v>3704</v>
      </c>
      <c r="E93" s="41">
        <v>3704</v>
      </c>
      <c r="F93" s="41">
        <v>0</v>
      </c>
      <c r="G93" s="76">
        <v>0</v>
      </c>
      <c r="H93" s="114">
        <v>3704</v>
      </c>
      <c r="I93" s="41">
        <v>3704</v>
      </c>
      <c r="J93" s="41">
        <v>0</v>
      </c>
      <c r="K93" s="89">
        <v>0</v>
      </c>
      <c r="L93" s="82">
        <v>3748.6</v>
      </c>
      <c r="M93" s="41">
        <v>3748.6</v>
      </c>
      <c r="N93" s="32" t="s">
        <v>226</v>
      </c>
      <c r="O93" s="34" t="s">
        <v>21</v>
      </c>
      <c r="P93" s="35" t="s">
        <v>227</v>
      </c>
      <c r="Q93" s="35" t="s">
        <v>228</v>
      </c>
      <c r="R93" s="99" t="s">
        <v>228</v>
      </c>
    </row>
    <row r="94" spans="1:18" s="2" customFormat="1" ht="25.5" x14ac:dyDescent="0.2">
      <c r="A94" s="98" t="s">
        <v>229</v>
      </c>
      <c r="B94" s="31" t="s">
        <v>230</v>
      </c>
      <c r="C94" s="32" t="s">
        <v>23</v>
      </c>
      <c r="D94" s="33">
        <f>SUM(D95:D95)+262.5</f>
        <v>262.5</v>
      </c>
      <c r="E94" s="33">
        <f>SUM(E95:E95)+262.5</f>
        <v>262.5</v>
      </c>
      <c r="F94" s="33">
        <f>SUM(F95:F95)</f>
        <v>0</v>
      </c>
      <c r="G94" s="74">
        <f>SUM(G95:G95)</f>
        <v>0</v>
      </c>
      <c r="H94" s="112">
        <f>SUM(H95:H95)+262.5</f>
        <v>262.5</v>
      </c>
      <c r="I94" s="33">
        <f>SUM(I95:I95)+262.5</f>
        <v>262.5</v>
      </c>
      <c r="J94" s="33">
        <f>SUM(J95:J95)</f>
        <v>0</v>
      </c>
      <c r="K94" s="87">
        <f>SUM(K95:K95)</f>
        <v>0</v>
      </c>
      <c r="L94" s="80">
        <f>SUM(L95:L95)+271.3</f>
        <v>271.3</v>
      </c>
      <c r="M94" s="33">
        <f>SUM(M95:M95)+275.3</f>
        <v>275.3</v>
      </c>
      <c r="N94" s="32" t="s">
        <v>231</v>
      </c>
      <c r="O94" s="34" t="s">
        <v>21</v>
      </c>
      <c r="P94" s="35" t="s">
        <v>232</v>
      </c>
      <c r="Q94" s="35" t="s">
        <v>232</v>
      </c>
      <c r="R94" s="99" t="s">
        <v>232</v>
      </c>
    </row>
    <row r="95" spans="1:18" s="2" customFormat="1" ht="26.25" thickBot="1" x14ac:dyDescent="0.25">
      <c r="A95" s="100"/>
      <c r="B95" s="36"/>
      <c r="C95" s="37"/>
      <c r="D95" s="38">
        <v>0</v>
      </c>
      <c r="E95" s="38">
        <v>0</v>
      </c>
      <c r="F95" s="38">
        <v>0</v>
      </c>
      <c r="G95" s="75">
        <v>0</v>
      </c>
      <c r="H95" s="113">
        <v>0</v>
      </c>
      <c r="I95" s="38">
        <v>0</v>
      </c>
      <c r="J95" s="38">
        <v>0</v>
      </c>
      <c r="K95" s="88">
        <v>0</v>
      </c>
      <c r="L95" s="81">
        <v>0</v>
      </c>
      <c r="M95" s="38">
        <v>0</v>
      </c>
      <c r="N95" s="37" t="s">
        <v>233</v>
      </c>
      <c r="O95" s="39" t="s">
        <v>21</v>
      </c>
      <c r="P95" s="40" t="s">
        <v>234</v>
      </c>
      <c r="Q95" s="40" t="s">
        <v>234</v>
      </c>
      <c r="R95" s="101" t="s">
        <v>234</v>
      </c>
    </row>
    <row r="96" spans="1:18" s="2" customFormat="1" ht="26.25" thickBot="1" x14ac:dyDescent="0.25">
      <c r="A96" s="98" t="s">
        <v>235</v>
      </c>
      <c r="B96" s="31" t="s">
        <v>236</v>
      </c>
      <c r="C96" s="32" t="s">
        <v>23</v>
      </c>
      <c r="D96" s="41">
        <v>46.7</v>
      </c>
      <c r="E96" s="41">
        <v>46.7</v>
      </c>
      <c r="F96" s="41">
        <v>0</v>
      </c>
      <c r="G96" s="76">
        <v>0</v>
      </c>
      <c r="H96" s="114">
        <v>46.7</v>
      </c>
      <c r="I96" s="41">
        <v>46.7</v>
      </c>
      <c r="J96" s="41">
        <v>0</v>
      </c>
      <c r="K96" s="89">
        <v>0</v>
      </c>
      <c r="L96" s="82">
        <v>46.7</v>
      </c>
      <c r="M96" s="41">
        <v>46.7</v>
      </c>
      <c r="N96" s="32" t="s">
        <v>237</v>
      </c>
      <c r="O96" s="34" t="s">
        <v>21</v>
      </c>
      <c r="P96" s="35" t="s">
        <v>238</v>
      </c>
      <c r="Q96" s="35" t="s">
        <v>238</v>
      </c>
      <c r="R96" s="99" t="s">
        <v>239</v>
      </c>
    </row>
    <row r="97" spans="1:18" s="2" customFormat="1" ht="26.25" thickBot="1" x14ac:dyDescent="0.25">
      <c r="A97" s="102" t="s">
        <v>240</v>
      </c>
      <c r="B97" s="103" t="s">
        <v>241</v>
      </c>
      <c r="C97" s="104" t="s">
        <v>23</v>
      </c>
      <c r="D97" s="90">
        <v>11.5</v>
      </c>
      <c r="E97" s="90">
        <v>11.5</v>
      </c>
      <c r="F97" s="90">
        <v>0</v>
      </c>
      <c r="G97" s="105">
        <v>0</v>
      </c>
      <c r="H97" s="115">
        <v>11.5</v>
      </c>
      <c r="I97" s="90">
        <v>11.5</v>
      </c>
      <c r="J97" s="90">
        <v>0</v>
      </c>
      <c r="K97" s="91">
        <v>0</v>
      </c>
      <c r="L97" s="106">
        <v>11.5</v>
      </c>
      <c r="M97" s="90">
        <v>11.5</v>
      </c>
      <c r="N97" s="104" t="s">
        <v>231</v>
      </c>
      <c r="O97" s="107" t="s">
        <v>21</v>
      </c>
      <c r="P97" s="108" t="s">
        <v>87</v>
      </c>
      <c r="Q97" s="108" t="s">
        <v>87</v>
      </c>
      <c r="R97" s="109" t="s">
        <v>35</v>
      </c>
    </row>
    <row r="98" spans="1:18" s="2" customFormat="1" x14ac:dyDescent="0.2">
      <c r="A98" s="42"/>
      <c r="B98" s="42"/>
      <c r="C98" s="43"/>
      <c r="D98" s="44"/>
      <c r="E98" s="44"/>
      <c r="F98" s="44"/>
      <c r="G98" s="44"/>
      <c r="H98" s="44"/>
      <c r="I98" s="44"/>
      <c r="J98" s="44"/>
      <c r="K98" s="44"/>
      <c r="L98" s="44"/>
      <c r="M98" s="44"/>
      <c r="N98" s="43"/>
      <c r="O98" s="45"/>
      <c r="P98" s="46"/>
      <c r="Q98" s="46"/>
      <c r="R98" s="46"/>
    </row>
    <row r="99" spans="1:18" s="2" customFormat="1" x14ac:dyDescent="0.2">
      <c r="A99" s="1"/>
      <c r="B99" s="199" t="s">
        <v>242</v>
      </c>
      <c r="C99" s="200"/>
      <c r="D99" s="200"/>
      <c r="E99" s="200"/>
      <c r="F99" s="200"/>
      <c r="G99" s="200"/>
      <c r="H99" s="1"/>
      <c r="I99" s="1"/>
      <c r="J99" s="1"/>
      <c r="K99" s="1"/>
      <c r="L99" s="1"/>
      <c r="M99" s="1"/>
      <c r="N99" s="1"/>
      <c r="O99" s="1"/>
      <c r="P99" s="1"/>
      <c r="Q99" s="1"/>
      <c r="R99" s="1"/>
    </row>
    <row r="100" spans="1:18" s="2" customFormat="1" ht="13.5" thickBot="1" x14ac:dyDescent="0.25">
      <c r="A100" s="1"/>
      <c r="B100" s="47"/>
      <c r="C100" s="47"/>
      <c r="D100" s="47"/>
      <c r="E100" s="47"/>
      <c r="F100" s="47"/>
      <c r="G100" s="47" t="s">
        <v>243</v>
      </c>
      <c r="H100" s="1"/>
      <c r="I100" s="1"/>
      <c r="J100" s="1"/>
      <c r="K100" s="1"/>
      <c r="L100" s="1"/>
      <c r="M100" s="1"/>
      <c r="N100" s="1"/>
      <c r="O100" s="1"/>
      <c r="P100" s="1"/>
      <c r="Q100" s="1"/>
      <c r="R100" s="1"/>
    </row>
    <row r="101" spans="1:18" s="2" customFormat="1" ht="76.5" x14ac:dyDescent="0.2">
      <c r="A101" s="1"/>
      <c r="B101" s="56" t="s">
        <v>244</v>
      </c>
      <c r="C101" s="57"/>
      <c r="D101" s="58" t="s">
        <v>245</v>
      </c>
      <c r="E101" s="52" t="s">
        <v>5</v>
      </c>
      <c r="F101" s="59" t="s">
        <v>246</v>
      </c>
      <c r="G101" s="60" t="s">
        <v>247</v>
      </c>
      <c r="H101" s="1"/>
      <c r="I101" s="1"/>
      <c r="J101" s="1"/>
      <c r="K101" s="1"/>
      <c r="L101" s="1"/>
      <c r="M101" s="1"/>
      <c r="N101" s="1"/>
      <c r="O101" s="1"/>
      <c r="P101" s="1"/>
      <c r="Q101" s="1"/>
      <c r="R101" s="1"/>
    </row>
    <row r="102" spans="1:18" s="2" customFormat="1" x14ac:dyDescent="0.2">
      <c r="A102" s="1"/>
      <c r="B102" s="61" t="s">
        <v>248</v>
      </c>
      <c r="C102" s="5"/>
      <c r="D102" s="50">
        <v>18988.5</v>
      </c>
      <c r="E102" s="53">
        <v>18266.7</v>
      </c>
      <c r="F102" s="6">
        <v>18889.7</v>
      </c>
      <c r="G102" s="62">
        <v>18949.3</v>
      </c>
      <c r="H102" s="1"/>
      <c r="I102" s="1"/>
      <c r="J102" s="1"/>
      <c r="K102" s="1"/>
      <c r="L102" s="1"/>
      <c r="M102" s="1"/>
      <c r="N102" s="1"/>
      <c r="O102" s="1"/>
      <c r="P102" s="1"/>
      <c r="Q102" s="1"/>
      <c r="R102" s="1"/>
    </row>
    <row r="103" spans="1:18" s="2" customFormat="1" x14ac:dyDescent="0.2">
      <c r="A103" s="1"/>
      <c r="B103" s="63" t="s">
        <v>249</v>
      </c>
      <c r="C103" s="3"/>
      <c r="D103" s="51">
        <v>18778.599999999999</v>
      </c>
      <c r="E103" s="54">
        <v>18056.8</v>
      </c>
      <c r="F103" s="7">
        <v>18889.7</v>
      </c>
      <c r="G103" s="64">
        <v>18949.3</v>
      </c>
      <c r="H103" s="1"/>
      <c r="I103" s="1"/>
      <c r="J103" s="1"/>
      <c r="K103" s="1"/>
      <c r="L103" s="1"/>
      <c r="M103" s="1"/>
      <c r="N103" s="1"/>
      <c r="O103" s="1"/>
      <c r="P103" s="1"/>
      <c r="Q103" s="1"/>
      <c r="R103" s="1"/>
    </row>
    <row r="104" spans="1:18" s="2" customFormat="1" x14ac:dyDescent="0.2">
      <c r="A104" s="1"/>
      <c r="B104" s="63" t="s">
        <v>250</v>
      </c>
      <c r="C104" s="3"/>
      <c r="D104" s="51">
        <v>3380.4</v>
      </c>
      <c r="E104" s="54">
        <v>2934.3</v>
      </c>
      <c r="F104" s="7">
        <v>0</v>
      </c>
      <c r="G104" s="64">
        <v>0</v>
      </c>
      <c r="H104" s="1"/>
      <c r="I104" s="1"/>
      <c r="J104" s="1"/>
      <c r="K104" s="1"/>
      <c r="L104" s="1"/>
      <c r="M104" s="1"/>
      <c r="N104" s="1"/>
      <c r="O104" s="1"/>
      <c r="P104" s="1"/>
      <c r="Q104" s="1"/>
      <c r="R104" s="1"/>
    </row>
    <row r="105" spans="1:18" s="2" customFormat="1" x14ac:dyDescent="0.2">
      <c r="A105" s="1"/>
      <c r="B105" s="63" t="s">
        <v>251</v>
      </c>
      <c r="C105" s="3"/>
      <c r="D105" s="51">
        <v>209.9</v>
      </c>
      <c r="E105" s="54">
        <v>209.9</v>
      </c>
      <c r="F105" s="7">
        <v>0</v>
      </c>
      <c r="G105" s="64">
        <v>0</v>
      </c>
      <c r="H105" s="1"/>
      <c r="I105" s="1"/>
      <c r="J105" s="1"/>
      <c r="K105" s="1"/>
      <c r="L105" s="1"/>
      <c r="M105" s="1"/>
      <c r="N105" s="1"/>
      <c r="O105" s="1"/>
      <c r="P105" s="1"/>
      <c r="Q105" s="1"/>
      <c r="R105" s="1"/>
    </row>
    <row r="106" spans="1:18" s="2" customFormat="1" x14ac:dyDescent="0.2">
      <c r="A106" s="1"/>
      <c r="B106" s="61" t="s">
        <v>252</v>
      </c>
      <c r="C106" s="5"/>
      <c r="D106" s="50">
        <v>18988.5</v>
      </c>
      <c r="E106" s="53">
        <v>18266.7</v>
      </c>
      <c r="F106" s="6">
        <v>18889.7</v>
      </c>
      <c r="G106" s="62">
        <v>18949.3</v>
      </c>
      <c r="H106" s="1"/>
      <c r="I106" s="1"/>
      <c r="J106" s="1"/>
      <c r="K106" s="1"/>
      <c r="L106" s="1"/>
      <c r="M106" s="1"/>
      <c r="N106" s="1"/>
      <c r="O106" s="1"/>
      <c r="P106" s="1"/>
      <c r="Q106" s="1"/>
      <c r="R106" s="1"/>
    </row>
    <row r="107" spans="1:18" s="2" customFormat="1" x14ac:dyDescent="0.2">
      <c r="A107" s="1"/>
      <c r="B107" s="65" t="s">
        <v>253</v>
      </c>
      <c r="C107" s="3"/>
      <c r="D107" s="51">
        <v>8498.7000000000007</v>
      </c>
      <c r="E107" s="54">
        <v>7776.9</v>
      </c>
      <c r="F107" s="7">
        <v>8468.2999999999993</v>
      </c>
      <c r="G107" s="64">
        <v>8520.9</v>
      </c>
      <c r="H107" s="1"/>
      <c r="I107" s="1"/>
      <c r="J107" s="1"/>
      <c r="K107" s="1"/>
      <c r="L107" s="1"/>
      <c r="M107" s="1"/>
      <c r="N107" s="1"/>
      <c r="O107" s="1"/>
      <c r="P107" s="1"/>
      <c r="Q107" s="1"/>
      <c r="R107" s="1"/>
    </row>
    <row r="108" spans="1:18" s="2" customFormat="1" ht="25.5" x14ac:dyDescent="0.2">
      <c r="A108" s="1"/>
      <c r="B108" s="65" t="s">
        <v>254</v>
      </c>
      <c r="C108" s="3"/>
      <c r="D108" s="51">
        <v>8498.7000000000007</v>
      </c>
      <c r="E108" s="54">
        <v>7776.9</v>
      </c>
      <c r="F108" s="7">
        <v>8468.2999999999993</v>
      </c>
      <c r="G108" s="64">
        <v>8520.9</v>
      </c>
      <c r="H108" s="1"/>
      <c r="I108" s="1"/>
      <c r="J108" s="1"/>
      <c r="K108" s="1"/>
      <c r="L108" s="1"/>
      <c r="M108" s="1"/>
      <c r="N108" s="1"/>
      <c r="O108" s="1"/>
      <c r="P108" s="1"/>
      <c r="Q108" s="1"/>
      <c r="R108" s="1"/>
    </row>
    <row r="109" spans="1:18" s="2" customFormat="1" x14ac:dyDescent="0.2">
      <c r="A109" s="1"/>
      <c r="B109" s="65" t="s">
        <v>255</v>
      </c>
      <c r="C109" s="3"/>
      <c r="D109" s="51">
        <v>5949.7</v>
      </c>
      <c r="E109" s="54">
        <v>5227.8999999999996</v>
      </c>
      <c r="F109" s="7">
        <v>6079.2</v>
      </c>
      <c r="G109" s="64">
        <v>6117.9</v>
      </c>
      <c r="H109" s="1"/>
      <c r="I109" s="1"/>
      <c r="J109" s="1"/>
      <c r="K109" s="1"/>
      <c r="L109" s="1"/>
      <c r="M109" s="1"/>
      <c r="N109" s="1"/>
      <c r="O109" s="1"/>
      <c r="P109" s="1"/>
      <c r="Q109" s="1"/>
      <c r="R109" s="1"/>
    </row>
    <row r="110" spans="1:18" s="2" customFormat="1" ht="25.5" x14ac:dyDescent="0.2">
      <c r="A110" s="1"/>
      <c r="B110" s="65" t="s">
        <v>256</v>
      </c>
      <c r="C110" s="3"/>
      <c r="D110" s="51">
        <v>2549</v>
      </c>
      <c r="E110" s="54">
        <v>2549</v>
      </c>
      <c r="F110" s="7">
        <v>2389.1</v>
      </c>
      <c r="G110" s="64">
        <v>2403</v>
      </c>
      <c r="H110" s="1"/>
      <c r="I110" s="1"/>
      <c r="J110" s="1"/>
      <c r="K110" s="1"/>
      <c r="L110" s="1"/>
      <c r="M110" s="1"/>
      <c r="N110" s="1"/>
      <c r="O110" s="1"/>
      <c r="P110" s="1"/>
      <c r="Q110" s="1"/>
      <c r="R110" s="1"/>
    </row>
    <row r="111" spans="1:18" s="2" customFormat="1" x14ac:dyDescent="0.2">
      <c r="A111" s="1"/>
      <c r="B111" s="65" t="s">
        <v>257</v>
      </c>
      <c r="C111" s="3"/>
      <c r="D111" s="51">
        <v>10087</v>
      </c>
      <c r="E111" s="54">
        <v>10087</v>
      </c>
      <c r="F111" s="7">
        <v>10005.700000000001</v>
      </c>
      <c r="G111" s="64">
        <v>10005.700000000001</v>
      </c>
      <c r="H111" s="1"/>
      <c r="I111" s="1"/>
      <c r="J111" s="1"/>
      <c r="K111" s="1"/>
      <c r="L111" s="1"/>
      <c r="M111" s="1"/>
      <c r="N111" s="1"/>
      <c r="O111" s="1"/>
      <c r="P111" s="1"/>
      <c r="Q111" s="1"/>
      <c r="R111" s="1"/>
    </row>
    <row r="112" spans="1:18" s="2" customFormat="1" ht="25.5" x14ac:dyDescent="0.2">
      <c r="A112" s="1"/>
      <c r="B112" s="65" t="s">
        <v>258</v>
      </c>
      <c r="C112" s="3"/>
      <c r="D112" s="51">
        <v>0</v>
      </c>
      <c r="E112" s="54">
        <v>0</v>
      </c>
      <c r="F112" s="7">
        <v>0</v>
      </c>
      <c r="G112" s="64">
        <v>0</v>
      </c>
      <c r="H112" s="1"/>
      <c r="I112" s="1"/>
      <c r="J112" s="1"/>
      <c r="K112" s="1"/>
      <c r="L112" s="1"/>
      <c r="M112" s="1"/>
      <c r="N112" s="1"/>
      <c r="O112" s="1"/>
      <c r="P112" s="1"/>
      <c r="Q112" s="1"/>
      <c r="R112" s="1"/>
    </row>
    <row r="113" spans="1:18" s="2" customFormat="1" ht="13.5" thickBot="1" x14ac:dyDescent="0.25">
      <c r="A113" s="1"/>
      <c r="B113" s="66" t="s">
        <v>259</v>
      </c>
      <c r="C113" s="67"/>
      <c r="D113" s="68">
        <v>402.8</v>
      </c>
      <c r="E113" s="55">
        <v>402.8</v>
      </c>
      <c r="F113" s="69">
        <v>415.7</v>
      </c>
      <c r="G113" s="70">
        <v>422.7</v>
      </c>
      <c r="H113" s="1"/>
      <c r="I113" s="1"/>
      <c r="J113" s="1"/>
      <c r="K113" s="1"/>
      <c r="L113" s="1"/>
      <c r="M113" s="1"/>
      <c r="N113" s="1"/>
      <c r="O113" s="1"/>
      <c r="P113" s="1"/>
      <c r="Q113" s="1"/>
      <c r="R113" s="1"/>
    </row>
    <row r="114" spans="1:18" s="2" customFormat="1" x14ac:dyDescent="0.2">
      <c r="A114" s="1"/>
      <c r="B114" s="1"/>
      <c r="C114" s="1"/>
      <c r="D114" s="1"/>
      <c r="E114" s="1"/>
      <c r="F114" s="1"/>
      <c r="G114" s="1"/>
      <c r="H114" s="1"/>
      <c r="I114" s="1"/>
      <c r="J114" s="1"/>
      <c r="K114" s="1"/>
      <c r="L114" s="1"/>
      <c r="M114" s="1"/>
      <c r="N114" s="1"/>
      <c r="O114" s="1"/>
      <c r="P114" s="1"/>
      <c r="Q114" s="1"/>
      <c r="R114" s="1"/>
    </row>
    <row r="115" spans="1:18" s="2" customFormat="1" x14ac:dyDescent="0.2">
      <c r="A115" s="1"/>
      <c r="B115" s="1"/>
      <c r="C115" s="1"/>
      <c r="D115" s="1"/>
      <c r="E115" s="1"/>
      <c r="F115" s="1"/>
      <c r="G115" s="1"/>
      <c r="H115" s="1"/>
      <c r="I115" s="1"/>
      <c r="J115" s="1"/>
      <c r="K115" s="1"/>
      <c r="L115" s="1"/>
      <c r="M115" s="1"/>
      <c r="N115" s="1"/>
      <c r="O115" s="1"/>
      <c r="P115" s="1"/>
      <c r="Q115" s="1"/>
      <c r="R115" s="1"/>
    </row>
    <row r="116" spans="1:18" s="2" customFormat="1" x14ac:dyDescent="0.2">
      <c r="A116" s="1"/>
      <c r="B116" s="1"/>
      <c r="C116" s="1"/>
      <c r="D116" s="1"/>
      <c r="E116" s="1"/>
      <c r="F116" s="1"/>
      <c r="G116" s="1"/>
      <c r="H116" s="1"/>
      <c r="I116" s="1"/>
      <c r="J116" s="1"/>
      <c r="K116" s="1"/>
      <c r="L116" s="1"/>
      <c r="M116" s="1"/>
      <c r="N116" s="1"/>
      <c r="O116" s="1"/>
      <c r="P116" s="1"/>
      <c r="Q116" s="1"/>
      <c r="R116" s="1"/>
    </row>
    <row r="117" spans="1:18" s="2" customFormat="1" x14ac:dyDescent="0.2">
      <c r="A117" s="1"/>
      <c r="B117" s="1"/>
      <c r="C117" s="1"/>
      <c r="D117" s="1"/>
      <c r="E117" s="1"/>
      <c r="F117" s="1"/>
      <c r="G117" s="1"/>
      <c r="H117" s="1"/>
      <c r="I117" s="1"/>
      <c r="J117" s="1"/>
      <c r="K117" s="1"/>
      <c r="L117" s="1"/>
      <c r="M117" s="1"/>
      <c r="N117" s="1"/>
      <c r="O117" s="1"/>
      <c r="P117" s="1"/>
      <c r="Q117" s="1"/>
      <c r="R117" s="1"/>
    </row>
  </sheetData>
  <mergeCells count="20">
    <mergeCell ref="B99:G99"/>
    <mergeCell ref="H4:K4"/>
    <mergeCell ref="N4:R4"/>
    <mergeCell ref="E5:F5"/>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 ref="Q3:R3"/>
  </mergeCells>
  <pageMargins left="0.39370078740157483" right="0.39370078740157483" top="0.39370078740157483" bottom="0.39370078740157483" header="0.39370078740157483" footer="0.39370078740157483"/>
  <pageSetup paperSize="8"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J16" sqref="J16"/>
    </sheetView>
  </sheetViews>
  <sheetFormatPr defaultColWidth="9.140625" defaultRowHeight="15" x14ac:dyDescent="0.25"/>
  <cols>
    <col min="1" max="1" width="36.140625" style="30" customWidth="1"/>
    <col min="2" max="2" width="0" style="30" hidden="1" customWidth="1"/>
    <col min="3" max="4" width="12.42578125" style="30" customWidth="1"/>
    <col min="5" max="5" width="10.28515625" style="30" customWidth="1"/>
    <col min="6" max="6" width="10.7109375" style="30" customWidth="1"/>
    <col min="7" max="7" width="10.28515625" style="30" customWidth="1"/>
    <col min="8" max="8" width="0" style="30" hidden="1" customWidth="1"/>
    <col min="9" max="16384" width="9.140625" style="30"/>
  </cols>
  <sheetData>
    <row r="2" spans="1:7" x14ac:dyDescent="0.25">
      <c r="A2" s="207" t="s">
        <v>242</v>
      </c>
      <c r="B2" s="208"/>
      <c r="C2" s="208"/>
      <c r="D2" s="208"/>
      <c r="E2" s="208"/>
      <c r="F2" s="208"/>
      <c r="G2" s="208"/>
    </row>
    <row r="4" spans="1:7" ht="15" customHeight="1" x14ac:dyDescent="0.25"/>
    <row r="6" spans="1:7" ht="63.75" customHeight="1" x14ac:dyDescent="0.25">
      <c r="A6" s="4" t="s">
        <v>244</v>
      </c>
      <c r="C6" s="4" t="s">
        <v>272</v>
      </c>
      <c r="D6" s="4" t="s">
        <v>273</v>
      </c>
      <c r="E6" s="4" t="s">
        <v>274</v>
      </c>
      <c r="F6" s="4" t="s">
        <v>275</v>
      </c>
      <c r="G6" s="4" t="s">
        <v>276</v>
      </c>
    </row>
    <row r="7" spans="1:7" x14ac:dyDescent="0.25">
      <c r="A7" s="9" t="s">
        <v>248</v>
      </c>
      <c r="C7" s="8">
        <v>7269.6</v>
      </c>
      <c r="D7" s="8">
        <v>18988.5</v>
      </c>
      <c r="E7" s="8">
        <v>18371.7</v>
      </c>
      <c r="F7" s="8">
        <v>18889.7</v>
      </c>
      <c r="G7" s="8">
        <v>18949.3</v>
      </c>
    </row>
    <row r="8" spans="1:7" x14ac:dyDescent="0.25">
      <c r="A8" s="9" t="s">
        <v>249</v>
      </c>
      <c r="C8" s="8">
        <v>7269.6</v>
      </c>
      <c r="D8" s="8">
        <v>18778.599999999999</v>
      </c>
      <c r="E8" s="8">
        <v>18161.8</v>
      </c>
      <c r="F8" s="8">
        <v>18889.7</v>
      </c>
      <c r="G8" s="8">
        <v>18949.3</v>
      </c>
    </row>
    <row r="9" spans="1:7" x14ac:dyDescent="0.25">
      <c r="A9" s="9" t="s">
        <v>250</v>
      </c>
      <c r="C9" s="8">
        <v>935.3</v>
      </c>
      <c r="D9" s="8">
        <v>3380.4</v>
      </c>
      <c r="E9" s="8">
        <v>3039.3</v>
      </c>
      <c r="F9" s="8">
        <v>0</v>
      </c>
      <c r="G9" s="8">
        <v>0</v>
      </c>
    </row>
    <row r="10" spans="1:7" x14ac:dyDescent="0.25">
      <c r="A10" s="9" t="s">
        <v>251</v>
      </c>
      <c r="C10" s="8">
        <v>0</v>
      </c>
      <c r="D10" s="8">
        <v>209.9</v>
      </c>
      <c r="E10" s="8">
        <v>209.9</v>
      </c>
      <c r="F10" s="8">
        <v>0</v>
      </c>
      <c r="G10" s="8">
        <v>0</v>
      </c>
    </row>
    <row r="11" spans="1:7" x14ac:dyDescent="0.25">
      <c r="A11" s="9" t="s">
        <v>252</v>
      </c>
      <c r="C11" s="8">
        <v>7269.6</v>
      </c>
      <c r="D11" s="8">
        <v>18988.5</v>
      </c>
      <c r="E11" s="8">
        <v>18371.7</v>
      </c>
      <c r="F11" s="8">
        <v>18889.7</v>
      </c>
      <c r="G11" s="8">
        <v>18949.3</v>
      </c>
    </row>
    <row r="12" spans="1:7" x14ac:dyDescent="0.25">
      <c r="A12" s="10" t="s">
        <v>253</v>
      </c>
      <c r="C12" s="8">
        <v>2614.4</v>
      </c>
      <c r="D12" s="8">
        <v>8498.7000000000007</v>
      </c>
      <c r="E12" s="8">
        <v>7881.9</v>
      </c>
      <c r="F12" s="8">
        <v>8468.2999999999993</v>
      </c>
      <c r="G12" s="8">
        <v>8520.9</v>
      </c>
    </row>
    <row r="13" spans="1:7" ht="25.5" x14ac:dyDescent="0.25">
      <c r="A13" s="10" t="s">
        <v>254</v>
      </c>
      <c r="C13" s="8">
        <v>2614.4</v>
      </c>
      <c r="D13" s="8">
        <v>8498.7000000000007</v>
      </c>
      <c r="E13" s="8">
        <v>7881.9</v>
      </c>
      <c r="F13" s="8">
        <v>8468.2999999999993</v>
      </c>
      <c r="G13" s="8">
        <v>8520.9</v>
      </c>
    </row>
    <row r="14" spans="1:7" x14ac:dyDescent="0.25">
      <c r="A14" s="10" t="s">
        <v>255</v>
      </c>
      <c r="C14" s="8">
        <v>2023.4</v>
      </c>
      <c r="D14" s="8">
        <v>5949.7</v>
      </c>
      <c r="E14" s="8">
        <v>5332.9</v>
      </c>
      <c r="F14" s="8">
        <v>6079.2</v>
      </c>
      <c r="G14" s="8">
        <v>6117.9</v>
      </c>
    </row>
    <row r="15" spans="1:7" ht="25.5" x14ac:dyDescent="0.25">
      <c r="A15" s="10" t="s">
        <v>256</v>
      </c>
      <c r="C15" s="8">
        <v>591</v>
      </c>
      <c r="D15" s="8">
        <v>2549</v>
      </c>
      <c r="E15" s="8">
        <v>2549</v>
      </c>
      <c r="F15" s="8">
        <v>2389.1</v>
      </c>
      <c r="G15" s="8">
        <v>2403</v>
      </c>
    </row>
    <row r="16" spans="1:7" x14ac:dyDescent="0.25">
      <c r="A16" s="10" t="s">
        <v>257</v>
      </c>
      <c r="C16" s="8">
        <v>4655.2</v>
      </c>
      <c r="D16" s="8">
        <v>10087</v>
      </c>
      <c r="E16" s="8">
        <v>10087</v>
      </c>
      <c r="F16" s="8">
        <v>10005.700000000001</v>
      </c>
      <c r="G16" s="8">
        <v>10005.700000000001</v>
      </c>
    </row>
    <row r="17" spans="1:7" ht="25.5" x14ac:dyDescent="0.25">
      <c r="A17" s="10" t="s">
        <v>258</v>
      </c>
      <c r="C17" s="8">
        <v>0</v>
      </c>
      <c r="D17" s="8">
        <v>0</v>
      </c>
      <c r="E17" s="8">
        <v>0</v>
      </c>
      <c r="F17" s="8">
        <v>0</v>
      </c>
      <c r="G17" s="8">
        <v>0</v>
      </c>
    </row>
    <row r="18" spans="1:7" x14ac:dyDescent="0.25">
      <c r="A18" s="10" t="s">
        <v>259</v>
      </c>
      <c r="C18" s="8">
        <v>0</v>
      </c>
      <c r="D18" s="8">
        <v>402.8</v>
      </c>
      <c r="E18" s="8">
        <v>402.8</v>
      </c>
      <c r="F18" s="8">
        <v>415.7</v>
      </c>
      <c r="G18" s="8">
        <v>422.7</v>
      </c>
    </row>
    <row r="20" spans="1:7" x14ac:dyDescent="0.25">
      <c r="A20" s="11" t="s">
        <v>325</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23 Soc. aps. pr. aprašymas</vt:lpstr>
      <vt:lpstr>23 Soc. apsaug.finansav.</vt:lpstr>
      <vt:lpstr>Lapas1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2019-12-06T14:16:46Z</cp:lastPrinted>
  <dcterms:created xsi:type="dcterms:W3CDTF">2019-11-13T13:52:30Z</dcterms:created>
  <dcterms:modified xsi:type="dcterms:W3CDTF">2019-12-09T13:12:30Z</dcterms:modified>
</cp:coreProperties>
</file>